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6" windowWidth="6432" windowHeight="2868" activeTab="0"/>
  </bookViews>
  <sheets>
    <sheet name="MUNICIPAL" sheetId="1" r:id="rId1"/>
  </sheets>
  <definedNames>
    <definedName name="_xlnm.Print_Area" localSheetId="0">'MUNICIPAL'!$I$76:$Q$124</definedName>
  </definedNames>
  <calcPr fullCalcOnLoad="1"/>
</workbook>
</file>

<file path=xl/comments1.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8"/>
            <color indexed="10"/>
            <rFont val="Tahoma"/>
            <family val="2"/>
          </rPr>
          <t>PP 14 Section 9</t>
        </r>
        <r>
          <rPr>
            <b/>
            <sz val="8"/>
            <rFont val="Tahoma"/>
            <family val="0"/>
          </rPr>
          <t xml:space="preserve">
44-32-120 
Total Fine To Department of Health &amp; Environmental Control</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25% To City</t>
        </r>
      </text>
    </comment>
    <comment ref="C38" authorId="0">
      <text>
        <r>
          <rPr>
            <b/>
            <sz val="8"/>
            <rFont val="Tahoma"/>
            <family val="0"/>
          </rPr>
          <t>1% of Handling Fee to City</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7"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imes New Roman"/>
            <family val="1"/>
          </rPr>
          <t xml:space="preserve">  8.  Carriers of household goods and hazardous waste for disposal, Section 58-23-590(E)
</t>
        </r>
        <r>
          <rPr>
            <b/>
            <sz val="12"/>
            <rFont val="Times New Roman"/>
            <family val="1"/>
          </rPr>
          <t>Section 58-23-590(E) requires that 75% of each fine generated from a violation of Section 58-23-40 be deposited with the Office of Regulatory Staff. The county retains the remaining 25% of the fine. These funds should be clearly noted on your report to the Municipal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t>
        </r>
        <r>
          <rPr>
            <b/>
            <sz val="12"/>
            <color indexed="10"/>
            <rFont val="Times New Roman"/>
            <family val="1"/>
          </rPr>
          <t xml:space="preserve">.  </t>
        </r>
        <r>
          <rPr>
            <b/>
            <sz val="8"/>
            <color indexed="10"/>
            <rFont val="Tahoma"/>
            <family val="2"/>
          </rPr>
          <t xml:space="preserve">
</t>
        </r>
      </text>
    </comment>
    <comment ref="A72" authorId="1">
      <text>
        <r>
          <rPr>
            <b/>
            <sz val="8"/>
            <color indexed="10"/>
            <rFont val="Tahoma"/>
            <family val="2"/>
          </rPr>
          <t>PP  Section</t>
        </r>
        <r>
          <rPr>
            <b/>
            <sz val="8"/>
            <rFont val="Tahoma"/>
            <family val="0"/>
          </rPr>
          <t xml:space="preserve">
§20-1-375
$20.00 added to fee required in §20-1-230</t>
        </r>
      </text>
    </comment>
    <comment ref="A48"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9"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2" authorId="1">
      <text>
        <r>
          <rPr>
            <b/>
            <sz val="8"/>
            <color indexed="10"/>
            <rFont val="Tahoma"/>
            <family val="2"/>
          </rPr>
          <t>PP 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County</t>
        </r>
      </text>
    </comment>
    <comment ref="F38" authorId="0">
      <text>
        <r>
          <rPr>
            <b/>
            <sz val="8"/>
            <rFont val="Tahoma"/>
            <family val="0"/>
          </rPr>
          <t>1% of Handling Fee to County</t>
        </r>
      </text>
    </comment>
    <comment ref="A14" authorId="0">
      <text>
        <r>
          <rPr>
            <b/>
            <sz val="8"/>
            <color indexed="10"/>
            <rFont val="Tahoma"/>
            <family val="2"/>
          </rPr>
          <t>PP 41 Section 9</t>
        </r>
        <r>
          <rPr>
            <b/>
            <sz val="8"/>
            <rFont val="Tahoma"/>
            <family val="0"/>
          </rPr>
          <t xml:space="preserve">
§50-21-114
$50.00 to SLED</t>
        </r>
      </text>
    </comment>
    <comment ref="R14" authorId="0">
      <text>
        <r>
          <rPr>
            <b/>
            <sz val="12"/>
            <color indexed="10"/>
            <rFont val="Times New Roman"/>
            <family val="1"/>
          </rPr>
          <t xml:space="preserve">  10. Boating Under the Influence Breath Test Fee, Section 50-21-114
</t>
        </r>
        <r>
          <rPr>
            <b/>
            <sz val="12"/>
            <rFont val="Times New Roman"/>
            <family val="1"/>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color indexed="10"/>
            <rFont val="Tahoma"/>
            <family val="2"/>
          </rPr>
          <t xml:space="preserve">
</t>
        </r>
      </text>
    </comment>
    <comment ref="A23" authorId="0">
      <text>
        <r>
          <rPr>
            <b/>
            <sz val="8"/>
            <color indexed="10"/>
            <rFont val="Tahoma"/>
            <family val="2"/>
          </rPr>
          <t>PP 40 Section 6</t>
        </r>
        <r>
          <rPr>
            <b/>
            <sz val="8"/>
            <rFont val="Tahoma"/>
            <family val="0"/>
          </rPr>
          <t xml:space="preserve">
§56-5-2940
</t>
        </r>
      </text>
    </comment>
    <comment ref="A24" authorId="0">
      <text>
        <r>
          <rPr>
            <b/>
            <sz val="8"/>
            <color indexed="10"/>
            <rFont val="Tahoma"/>
            <family val="2"/>
          </rPr>
          <t>PP 40 Section 6</t>
        </r>
        <r>
          <rPr>
            <b/>
            <sz val="8"/>
            <rFont val="Tahoma"/>
            <family val="0"/>
          </rPr>
          <t xml:space="preserve">
§56-5-2933</t>
        </r>
      </text>
    </comment>
    <comment ref="N23" authorId="0">
      <text>
        <r>
          <rPr>
            <b/>
            <sz val="8"/>
            <color indexed="10"/>
            <rFont val="Tahoma"/>
            <family val="2"/>
          </rPr>
          <t>PP 40 Section 6</t>
        </r>
        <r>
          <rPr>
            <b/>
            <sz val="8"/>
            <rFont val="Tahoma"/>
            <family val="0"/>
          </rPr>
          <t xml:space="preserve">
§14-1-211(A)(2)
$100.00 to MUSC spinal cord research</t>
        </r>
      </text>
    </comment>
    <comment ref="N24" authorId="0">
      <text>
        <r>
          <rPr>
            <b/>
            <sz val="8"/>
            <color indexed="10"/>
            <rFont val="Tahoma"/>
            <family val="2"/>
          </rPr>
          <t>PP 40 Section 6</t>
        </r>
        <r>
          <rPr>
            <b/>
            <sz val="8"/>
            <rFont val="Tahoma"/>
            <family val="0"/>
          </rPr>
          <t xml:space="preserve">
§14-1-211(A)(2)
$100.00 to MUSC spinal cord research</t>
        </r>
      </text>
    </comment>
    <comment ref="A12" authorId="0">
      <text>
        <r>
          <rPr>
            <b/>
            <sz val="12"/>
            <color indexed="10"/>
            <rFont val="Times New Roman"/>
            <family val="1"/>
          </rPr>
          <t xml:space="preserve">  6. Game or fish law violations, Sections 50-9-910, 50-5-25, 50-21-160, 50-23-220, and 50-9-920
</t>
        </r>
        <r>
          <rPr>
            <b/>
            <sz val="12"/>
            <rFont val="Times New Roman"/>
            <family val="1"/>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b/>
            <sz val="8"/>
            <color indexed="10"/>
            <rFont val="Tahoma"/>
            <family val="2"/>
          </rPr>
          <t xml:space="preserve">
</t>
        </r>
      </text>
    </comment>
    <comment ref="A13" authorId="0">
      <text>
        <r>
          <rPr>
            <b/>
            <sz val="12"/>
            <rFont val="Times New Roman"/>
            <family val="1"/>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t>
        </r>
      </text>
    </comment>
    <comment ref="C2" authorId="0">
      <text>
        <r>
          <rPr>
            <b/>
            <sz val="8"/>
            <color indexed="10"/>
            <rFont val="Tahoma"/>
            <family val="2"/>
          </rPr>
          <t>PP 38 Section 1 &amp; 2</t>
        </r>
        <r>
          <rPr>
            <b/>
            <sz val="8"/>
            <rFont val="Tahoma"/>
            <family val="0"/>
          </rPr>
          <t xml:space="preserve">
§14-1-205
100% To City</t>
        </r>
      </text>
    </comment>
    <comment ref="H2" authorId="0">
      <text>
        <r>
          <rPr>
            <b/>
            <sz val="12"/>
            <color indexed="10"/>
            <rFont val="Tahoma"/>
            <family val="2"/>
          </rPr>
          <t>PP 38 Section 3</t>
        </r>
        <r>
          <rPr>
            <b/>
            <sz val="12"/>
            <rFont val="Tahoma"/>
            <family val="2"/>
          </rPr>
          <t xml:space="preserve">
§14-1-206 &amp; 35.11 Temporary Provisions
88.84% To State</t>
        </r>
      </text>
    </comment>
    <comment ref="I2" authorId="0">
      <text>
        <r>
          <rPr>
            <b/>
            <sz val="12"/>
            <color indexed="10"/>
            <rFont val="Tahoma"/>
            <family val="2"/>
          </rPr>
          <t>PP 38 Section 3</t>
        </r>
        <r>
          <rPr>
            <b/>
            <sz val="12"/>
            <rFont val="Tahoma"/>
            <family val="2"/>
          </rPr>
          <t xml:space="preserve">
§14-1-206 &amp; 35.11 Temporary Provisions
11.16% To Victim Fund</t>
        </r>
      </text>
    </comment>
    <comment ref="A5" authorId="0">
      <text>
        <r>
          <rPr>
            <b/>
            <sz val="12"/>
            <color indexed="10"/>
            <rFont val="Tahoma"/>
            <family val="2"/>
          </rPr>
          <t xml:space="preserve">  4.  Insurance fraud, Section 38-55-560
</t>
        </r>
        <r>
          <rPr>
            <b/>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b/>
            <sz val="8"/>
            <color indexed="10"/>
            <rFont val="Tahoma"/>
            <family val="2"/>
          </rPr>
          <t xml:space="preserve">
</t>
        </r>
      </text>
    </comment>
    <comment ref="A6" authorId="0">
      <text>
        <r>
          <rPr>
            <b/>
            <sz val="12"/>
            <color indexed="10"/>
            <rFont val="Tahoma"/>
            <family val="2"/>
          </rPr>
          <t xml:space="preserve">  5.  Cruelty to animals, Section 47-1-60
</t>
        </r>
        <r>
          <rPr>
            <b/>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b/>
            <sz val="8"/>
            <color indexed="10"/>
            <rFont val="Tahoma"/>
            <family val="2"/>
          </rPr>
          <t xml:space="preserve">
</t>
        </r>
      </text>
    </comment>
    <comment ref="A7" authorId="0">
      <text>
        <r>
          <rPr>
            <b/>
            <sz val="8"/>
            <color indexed="10"/>
            <rFont val="Tahoma"/>
            <family val="2"/>
          </rPr>
          <t>PP 42 Section 10</t>
        </r>
        <r>
          <rPr>
            <b/>
            <sz val="8"/>
            <rFont val="Tahoma"/>
            <family val="0"/>
          </rPr>
          <t xml:space="preserve">
§34-11-70(b) &amp; §34-11-90 (C) &amp; (d)
UP to $41.00 Administrative Court Cost</t>
        </r>
      </text>
    </comment>
    <comment ref="A53" authorId="0">
      <text>
        <r>
          <rPr>
            <b/>
            <sz val="8"/>
            <color indexed="10"/>
            <rFont val="Tahoma"/>
            <family val="2"/>
          </rPr>
          <t>PP 15 Section 2</t>
        </r>
        <r>
          <rPr>
            <b/>
            <sz val="8"/>
            <rFont val="Tahoma"/>
            <family val="0"/>
          </rPr>
          <t xml:space="preserve">
§17-3-30
</t>
        </r>
      </text>
    </comment>
    <comment ref="A57" authorId="0">
      <text>
        <r>
          <rPr>
            <b/>
            <sz val="8"/>
            <rFont val="Tahoma"/>
            <family val="0"/>
          </rPr>
          <t>PP 15 Section 4</t>
        </r>
        <r>
          <rPr>
            <sz val="8"/>
            <rFont val="Tahoma"/>
            <family val="0"/>
          </rPr>
          <t xml:space="preserve">
</t>
        </r>
      </text>
    </comment>
    <comment ref="A55" authorId="0">
      <text>
        <r>
          <rPr>
            <b/>
            <sz val="8"/>
            <rFont val="Tahoma"/>
            <family val="0"/>
          </rPr>
          <t>PP 15 Section 3
§24-21-80 &amp; 90</t>
        </r>
        <r>
          <rPr>
            <sz val="8"/>
            <rFont val="Tahoma"/>
            <family val="0"/>
          </rPr>
          <t xml:space="preserve">
</t>
        </r>
      </text>
    </comment>
    <comment ref="A59"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2" authorId="0">
      <text>
        <r>
          <rPr>
            <b/>
            <sz val="8"/>
            <color indexed="10"/>
            <rFont val="Tahoma"/>
            <family val="2"/>
          </rPr>
          <t>PP 16 Section 6</t>
        </r>
        <r>
          <rPr>
            <b/>
            <sz val="8"/>
            <rFont val="Tahoma"/>
            <family val="0"/>
          </rPr>
          <t xml:space="preserve">
§15-59-40 through 15-59-80</t>
        </r>
      </text>
    </comment>
    <comment ref="A10" authorId="1">
      <text>
        <r>
          <rPr>
            <b/>
            <sz val="8"/>
            <color indexed="10"/>
            <rFont val="Tahoma"/>
            <family val="2"/>
          </rPr>
          <t>PP  28 Section 7</t>
        </r>
        <r>
          <rPr>
            <b/>
            <sz val="8"/>
            <rFont val="Tahoma"/>
            <family val="2"/>
          </rPr>
          <t xml:space="preserve">
33-7 Temporary Proviso</t>
        </r>
      </text>
    </comment>
    <comment ref="A50" authorId="1">
      <text>
        <r>
          <rPr>
            <b/>
            <sz val="8"/>
            <rFont val="Tahoma"/>
            <family val="0"/>
          </rPr>
          <t xml:space="preserve">Spousal &amp; Alimony &amp; Child Support </t>
        </r>
      </text>
    </comment>
    <comment ref="F54" authorId="1">
      <text>
        <r>
          <rPr>
            <b/>
            <sz val="8"/>
            <rFont val="Tahoma"/>
            <family val="0"/>
          </rPr>
          <t>100% to Public Defender Corporation</t>
        </r>
        <r>
          <rPr>
            <sz val="8"/>
            <rFont val="Tahoma"/>
            <family val="0"/>
          </rPr>
          <t xml:space="preserve">
</t>
        </r>
      </text>
    </comment>
    <comment ref="G54" authorId="1">
      <text>
        <r>
          <rPr>
            <b/>
            <sz val="8"/>
            <rFont val="Tahoma"/>
            <family val="0"/>
          </rPr>
          <t>100% to Commission on Indigent Defense</t>
        </r>
        <r>
          <rPr>
            <sz val="8"/>
            <rFont val="Tahoma"/>
            <family val="0"/>
          </rPr>
          <t xml:space="preserve">
</t>
        </r>
      </text>
    </comment>
    <comment ref="F56" authorId="1">
      <text>
        <r>
          <rPr>
            <b/>
            <sz val="8"/>
            <rFont val="Tahoma"/>
            <family val="0"/>
          </rPr>
          <t>100% to Probation officer</t>
        </r>
        <r>
          <rPr>
            <sz val="8"/>
            <rFont val="Tahoma"/>
            <family val="0"/>
          </rPr>
          <t xml:space="preserve">
</t>
        </r>
      </text>
    </comment>
    <comment ref="G56" authorId="1">
      <text>
        <r>
          <rPr>
            <b/>
            <sz val="8"/>
            <rFont val="Tahoma"/>
            <family val="2"/>
          </rPr>
          <t>Probation Parole and Pardon Services</t>
        </r>
      </text>
    </comment>
    <comment ref="F58" authorId="1">
      <text>
        <r>
          <rPr>
            <b/>
            <sz val="8"/>
            <rFont val="Tahoma"/>
            <family val="0"/>
          </rPr>
          <t>100% to Alcohol and Drug Abuse Program</t>
        </r>
        <r>
          <rPr>
            <sz val="8"/>
            <rFont val="Tahoma"/>
            <family val="0"/>
          </rPr>
          <t xml:space="preserve">
</t>
        </r>
      </text>
    </comment>
    <comment ref="G58" authorId="1">
      <text>
        <r>
          <rPr>
            <b/>
            <sz val="8"/>
            <rFont val="Tahoma"/>
            <family val="0"/>
          </rPr>
          <t>100% to County Treasurer to be transmitted to Commission on Alcohol and Drug Abuse</t>
        </r>
        <r>
          <rPr>
            <sz val="8"/>
            <rFont val="Tahoma"/>
            <family val="0"/>
          </rPr>
          <t xml:space="preserve">
</t>
        </r>
      </text>
    </comment>
    <comment ref="A65"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9"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0" authorId="1">
      <text>
        <r>
          <rPr>
            <b/>
            <sz val="8"/>
            <rFont val="Tahoma"/>
            <family val="2"/>
          </rPr>
          <t>To Office of Indigent Defense</t>
        </r>
      </text>
    </comment>
    <comment ref="F68" authorId="1">
      <text>
        <r>
          <rPr>
            <b/>
            <sz val="8"/>
            <rFont val="Tahoma"/>
            <family val="0"/>
          </rPr>
          <t>To Office of Indigent Defense</t>
        </r>
        <r>
          <rPr>
            <sz val="8"/>
            <rFont val="Tahoma"/>
            <family val="0"/>
          </rPr>
          <t xml:space="preserve">
</t>
        </r>
      </text>
    </comment>
    <comment ref="F66" authorId="1">
      <text>
        <r>
          <rPr>
            <b/>
            <sz val="8"/>
            <rFont val="Tahoma"/>
            <family val="0"/>
          </rPr>
          <t>To County</t>
        </r>
        <r>
          <rPr>
            <sz val="8"/>
            <rFont val="Tahoma"/>
            <family val="0"/>
          </rPr>
          <t xml:space="preserve">
</t>
        </r>
      </text>
    </comment>
    <comment ref="F64" authorId="1">
      <text>
        <r>
          <rPr>
            <b/>
            <sz val="8"/>
            <rFont val="Tahoma"/>
            <family val="0"/>
          </rPr>
          <t>To Clerk of Court</t>
        </r>
        <r>
          <rPr>
            <sz val="8"/>
            <rFont val="Tahoma"/>
            <family val="0"/>
          </rPr>
          <t xml:space="preserve">
</t>
        </r>
      </text>
    </comment>
    <comment ref="P10" authorId="1">
      <text>
        <r>
          <rPr>
            <b/>
            <sz val="12"/>
            <color indexed="10"/>
            <rFont val="Times New Roman"/>
            <family val="1"/>
          </rPr>
          <t xml:space="preserve">  9. Drug Court Surcharge, Section § 14-1-213 </t>
        </r>
        <r>
          <rPr>
            <b/>
            <sz val="12"/>
            <rFont val="Times New Roman"/>
            <family val="1"/>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imes New Roman"/>
            <family val="1"/>
          </rPr>
          <t xml:space="preserve">6. Surcharge on all convictions, Law Enforcement Funding, Section 14-1-212
</t>
        </r>
        <r>
          <rPr>
            <b/>
            <sz val="12"/>
            <rFont val="Times New Roman"/>
            <family val="1"/>
          </rPr>
          <t>In addition to all other assessments and surcharges, a twenty-five dollar surcharge is levied on all fines, forfeitures, escheatments, or other monetary penalties imposed in municipal court for misdemeanor traffic offenses or non-traffic (criminal) convictions,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color indexed="10"/>
            <rFont val="Tahoma"/>
            <family val="2"/>
          </rPr>
          <t xml:space="preserve">
</t>
        </r>
      </text>
    </comment>
    <comment ref="F23"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M2" authorId="1">
      <text>
        <r>
          <rPr>
            <b/>
            <sz val="12"/>
            <color indexed="10"/>
            <rFont val="Times New Roman"/>
            <family val="1"/>
          </rPr>
          <t xml:space="preserve">  8. DUI assessment, Section 56-5-2995(A)
</t>
        </r>
        <r>
          <rPr>
            <b/>
            <sz val="12"/>
            <rFont val="Times New Roman"/>
            <family val="1"/>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r>
          <rPr>
            <sz val="8"/>
            <rFont val="Tahoma"/>
            <family val="0"/>
          </rPr>
          <t xml:space="preserve">
</t>
        </r>
      </text>
    </comment>
    <comment ref="A30" authorId="1">
      <text>
        <r>
          <rPr>
            <b/>
            <sz val="12"/>
            <color indexed="10"/>
            <rFont val="Times New Roman"/>
            <family val="1"/>
          </rPr>
          <t xml:space="preserve">  7. Axle weight and gross weight violations, Section 56-5-4160
</t>
        </r>
        <r>
          <rPr>
            <b/>
            <sz val="12"/>
            <rFont val="Times New Roman"/>
            <family val="1"/>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b/>
            <sz val="8"/>
            <color indexed="10"/>
            <rFont val="Tahoma"/>
            <family val="2"/>
          </rPr>
          <t xml:space="preserve">
</t>
        </r>
      </text>
    </comment>
    <comment ref="J2" authorId="1">
      <text>
        <r>
          <rPr>
            <b/>
            <sz val="12"/>
            <color indexed="10"/>
            <rFont val="Tahoma"/>
            <family val="2"/>
          </rPr>
          <t xml:space="preserve">  4.  Surcharge on all convictions, Section 14-1-211
</t>
        </r>
        <r>
          <rPr>
            <b/>
            <sz val="12"/>
            <color indexed="8"/>
            <rFont val="Tahoma"/>
            <family val="2"/>
          </rPr>
          <t xml:space="preserve">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text>
    </comment>
    <comment ref="P2" authorId="1">
      <text>
        <r>
          <rPr>
            <b/>
            <sz val="8"/>
            <color indexed="10"/>
            <rFont val="Tahoma"/>
            <family val="2"/>
          </rPr>
          <t>14-1/213(A)</t>
        </r>
        <r>
          <rPr>
            <b/>
            <sz val="8"/>
            <rFont val="Tahoma"/>
            <family val="0"/>
          </rPr>
          <t xml:space="preserve">
$150.00 </t>
        </r>
        <r>
          <rPr>
            <sz val="8"/>
            <rFont val="Tahoma"/>
            <family val="0"/>
          </rPr>
          <t xml:space="preserve">
</t>
        </r>
      </text>
    </comment>
    <comment ref="Q7" authorId="1">
      <text>
        <r>
          <rPr>
            <b/>
            <sz val="12"/>
            <color indexed="10"/>
            <rFont val="Times New Roman"/>
            <family val="1"/>
          </rPr>
          <t xml:space="preserve">  12.  Administrative court costs in fraudulent check cases, Sections 34-11- 70(b) and (c), and 34-11-90(c) and (d)
</t>
        </r>
        <r>
          <rPr>
            <b/>
            <sz val="12"/>
            <rFont val="Times New Roman"/>
            <family val="1"/>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color indexed="10"/>
            <rFont val="Tahoma"/>
            <family val="2"/>
          </rPr>
          <t xml:space="preserve">
</t>
        </r>
      </text>
    </comment>
    <comment ref="L2" authorId="1">
      <text>
        <r>
          <rPr>
            <b/>
            <sz val="12"/>
            <color indexed="10"/>
            <rFont val="Times New Roman"/>
            <family val="1"/>
          </rPr>
          <t xml:space="preserve">  13.  Payment of the fine and assessment by installments, Section 14-1-209(c) and 3% collection cost charge, Section 14-17-725
</t>
        </r>
        <r>
          <rPr>
            <b/>
            <sz val="12"/>
            <rFont val="Times New Roman"/>
            <family val="1"/>
          </rPr>
          <t>Section 14-1-209 provides guidance when the fine and assessment are paid in installments. The intent of Section 14-1-209(C)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municipality for victims' services. Funds collected as installments should not be held until full payment is received but must be remitted each month to the Municipal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municipal court must collect an additional 3% of the installment payment as a collection cost charge. The 3% should be calculated and added to the original fine amount and then prorated and allocated as discussed above. The collection cost is transmitted to the Municipal Treasurer for deposit to the county general fund. An example of the installment payment process may be viewed in Attachment C.</t>
        </r>
        <r>
          <rPr>
            <b/>
            <sz val="8"/>
            <color indexed="10"/>
            <rFont val="Tahoma"/>
            <family val="2"/>
          </rPr>
          <t xml:space="preserve">
</t>
        </r>
        <r>
          <rPr>
            <b/>
            <sz val="8"/>
            <rFont val="Tahoma"/>
            <family val="0"/>
          </rPr>
          <t xml:space="preserve">
</t>
        </r>
      </text>
    </comment>
    <comment ref="A26" authorId="0">
      <text>
        <r>
          <rPr>
            <b/>
            <sz val="8"/>
            <color indexed="10"/>
            <rFont val="Tahoma"/>
            <family val="2"/>
          </rPr>
          <t>PP 40 Section 6</t>
        </r>
        <r>
          <rPr>
            <b/>
            <sz val="8"/>
            <rFont val="Tahoma"/>
            <family val="0"/>
          </rPr>
          <t xml:space="preserve">
§56-5-2940
</t>
        </r>
      </text>
    </comment>
    <comment ref="A27" authorId="0">
      <text>
        <r>
          <rPr>
            <b/>
            <sz val="8"/>
            <color indexed="10"/>
            <rFont val="Tahoma"/>
            <family val="2"/>
          </rPr>
          <t>PP 40 Section 6</t>
        </r>
        <r>
          <rPr>
            <b/>
            <sz val="8"/>
            <rFont val="Tahoma"/>
            <family val="0"/>
          </rPr>
          <t xml:space="preserve">
§56-5-2933</t>
        </r>
      </text>
    </comment>
    <comment ref="O2" authorId="1">
      <text>
        <r>
          <rPr>
            <b/>
            <sz val="12"/>
            <color indexed="10"/>
            <rFont val="Times New Roman"/>
            <family val="1"/>
          </rPr>
          <t xml:space="preserve">6. Surcharge on all convictions, Criminal Justice Academy Funding, Section 90.7, Part 1B Temporary Provisos
</t>
        </r>
        <r>
          <rPr>
            <b/>
            <sz val="12"/>
            <rFont val="Times New Roman"/>
            <family val="1"/>
          </rPr>
          <t>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color indexed="10"/>
            <rFont val="Tahoma"/>
            <family val="2"/>
          </rPr>
          <t xml:space="preserve">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b/>
            <sz val="9"/>
            <rFont val="Tahoma"/>
            <family val="2"/>
          </rPr>
          <t xml:space="preserve">
</t>
        </r>
        <r>
          <rPr>
            <sz val="9"/>
            <rFont val="Tahoma"/>
            <family val="2"/>
          </rPr>
          <t xml:space="preserve">
</t>
        </r>
      </text>
    </comment>
    <comment ref="N2" authorId="2">
      <text>
        <r>
          <rPr>
            <b/>
            <sz val="12"/>
            <color indexed="10"/>
            <rFont val="Times New Roman"/>
            <family val="1"/>
          </rPr>
          <t xml:space="preserve"> 7. Surcharge on convictions of Sections 56-5-2930(DUI) and 56-5-2933(DUAC), Section 14-1-211(A)(2)</t>
        </r>
        <r>
          <rPr>
            <b/>
            <sz val="12"/>
            <rFont val="Times New Roman"/>
            <family val="1"/>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9"/>
            <rFont val="Tahoma"/>
            <family val="2"/>
          </rPr>
          <t xml:space="preserve">
</t>
        </r>
      </text>
    </comment>
    <comment ref="R26"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6"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7"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8"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F29"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A34" authorId="2">
      <text>
        <r>
          <rPr>
            <b/>
            <sz val="12"/>
            <color indexed="10"/>
            <rFont val="Times New Roman"/>
            <family val="1"/>
          </rPr>
          <t xml:space="preserve">  3. Bond estreatments, Section 17-15-260</t>
        </r>
        <r>
          <rPr>
            <b/>
            <sz val="12"/>
            <rFont val="Times New Roman"/>
            <family val="1"/>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r>
          <rPr>
            <b/>
            <sz val="9"/>
            <rFont val="Tahoma"/>
            <family val="2"/>
          </rPr>
          <t xml:space="preserve">
</t>
        </r>
      </text>
    </comment>
    <comment ref="A36" authorId="2">
      <text>
        <r>
          <rPr>
            <b/>
            <sz val="12"/>
            <color indexed="10"/>
            <rFont val="Times New Roman"/>
            <family val="1"/>
          </rPr>
          <t xml:space="preserve">   a.  Payment of estreatment in installments, Section 38-53-70</t>
        </r>
        <r>
          <rPr>
            <b/>
            <sz val="12"/>
            <rFont val="Times New Roman"/>
            <family val="1"/>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text>
    </comment>
    <comment ref="A38" authorId="2">
      <text>
        <r>
          <rPr>
            <b/>
            <sz val="12"/>
            <rFont val="Tahoma"/>
            <family val="2"/>
          </rPr>
          <t xml:space="preserve">   a.  Payment of estreatment in installments, Section 38-53-70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r>
          <rPr>
            <b/>
            <sz val="9"/>
            <rFont val="Tahoma"/>
            <family val="2"/>
          </rPr>
          <t xml:space="preserve">
</t>
        </r>
      </text>
    </comment>
    <comment ref="A18" authorId="2">
      <text>
        <r>
          <rPr>
            <b/>
            <sz val="12"/>
            <color indexed="10"/>
            <rFont val="Times New Roman"/>
            <family val="1"/>
          </rPr>
          <t xml:space="preserve">  10. Seatbelt, Municipal Ordinance Parking Violations, Section 56-5-6540 </t>
        </r>
        <r>
          <rPr>
            <b/>
            <sz val="12"/>
            <rFont val="Times New Roman"/>
            <family val="1"/>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b/>
            <sz val="9"/>
            <rFont val="Tahoma"/>
            <family val="2"/>
          </rPr>
          <t xml:space="preserve">
</t>
        </r>
      </text>
    </comment>
    <comment ref="A9" authorId="2">
      <text>
        <r>
          <rPr>
            <b/>
            <sz val="12"/>
            <color indexed="10"/>
            <rFont val="Tahoma"/>
            <family val="2"/>
          </rPr>
          <t xml:space="preserve">  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pay an additional monetary penalty of five dollars per hour instead of the required litter gathering.  That amount must be added to the original fine imposed prior to adding the assessments and surcharges discussed in VI.A.3., VI.A.4., VI.A.5., and VI.A.6. above.  Moneys collected in lieu of litter gathering must be remitted to the municipality of conviction and may be used for litter gathering supervision.</t>
        </r>
      </text>
    </comment>
    <comment ref="G9"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39"/>
            <rFont val="Tahoma"/>
            <family val="2"/>
          </rPr>
          <t>The statute provides that the defendant may elect to 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sz val="9"/>
            <rFont val="Tahoma"/>
            <family val="2"/>
          </rPr>
          <t xml:space="preserve">
</t>
        </r>
      </text>
    </comment>
  </commentList>
</comments>
</file>

<file path=xl/sharedStrings.xml><?xml version="1.0" encoding="utf-8"?>
<sst xmlns="http://schemas.openxmlformats.org/spreadsheetml/2006/main" count="231" uniqueCount="190">
  <si>
    <t xml:space="preserve">Victim Surcharge $25.00 </t>
  </si>
  <si>
    <t xml:space="preserve">DUI Assessment $12.00 </t>
  </si>
  <si>
    <t>Collection Cost Charge 3%</t>
  </si>
  <si>
    <t>FRAUDULENT CHECKS</t>
  </si>
  <si>
    <t>BOND ESTREATMENTS</t>
  </si>
  <si>
    <t>INSURANCE FRAUD</t>
  </si>
  <si>
    <t>AXLE WEIGHT &amp; GROSS WEIGHT VIOLATIONS</t>
  </si>
  <si>
    <t xml:space="preserve">DUI Assessment $100.00 </t>
  </si>
  <si>
    <r>
      <t>NOTE 1</t>
    </r>
    <r>
      <rPr>
        <sz val="10"/>
        <rFont val="Arial"/>
        <family val="0"/>
      </rPr>
      <t xml:space="preserve"> Do not include Exceptions to rule or assessments associated with exceptions listed below or transfer cases from General Sessions in these totals.</t>
    </r>
  </si>
  <si>
    <t>MUNICIPAL COURT</t>
  </si>
  <si>
    <t>Repayment to Defender Corporation</t>
  </si>
  <si>
    <t>Public Defender Corporation / County</t>
  </si>
  <si>
    <t>Probation Supervision Fee</t>
  </si>
  <si>
    <t>100% to Probation, Parole &amp; Pardon Services</t>
  </si>
  <si>
    <t>Alcohol &amp; Drug Abuse Programs</t>
  </si>
  <si>
    <t>100% to Commission on Alcohol &amp; Drug Abuse (Usually)</t>
  </si>
  <si>
    <t>3% Restitution Collection Cost</t>
  </si>
  <si>
    <t>100 % to Victim / Defendant</t>
  </si>
  <si>
    <t>Crime Reenactment Profits</t>
  </si>
  <si>
    <t>Professional Bondsman's Fees</t>
  </si>
  <si>
    <t>100 % to Clerk of Court</t>
  </si>
  <si>
    <t>Fee For Expunging Criminal Records</t>
  </si>
  <si>
    <t>100 % to County</t>
  </si>
  <si>
    <t>100 % to Office Of Indigent Defense</t>
  </si>
  <si>
    <t xml:space="preserve">MOTION FEE </t>
  </si>
  <si>
    <t>44% To State</t>
  </si>
  <si>
    <t xml:space="preserve">Civil Filing Fees </t>
  </si>
  <si>
    <t>ASSESSMENTS</t>
  </si>
  <si>
    <t>FINES</t>
  </si>
  <si>
    <t>REGULAR FINE NO EXCEPTIONS</t>
  </si>
  <si>
    <t>CRIMINAL</t>
  </si>
  <si>
    <t>REGULAR WILDLIFE FINES</t>
  </si>
  <si>
    <t>BOATING UNDER INFLUENCE WITH BREATHALYZER</t>
  </si>
  <si>
    <t>BOATING UNDER INFLUENCE NO BREATHALYZER</t>
  </si>
  <si>
    <t>Law Enforcement $25.00</t>
  </si>
  <si>
    <t>DUI &amp; TRAFFIC</t>
  </si>
  <si>
    <t>COUNTY BOND</t>
  </si>
  <si>
    <t>CITY BOND</t>
  </si>
  <si>
    <t>Indigent Defense Fee</t>
  </si>
  <si>
    <t>$500.00 To Indigent Defense Fund</t>
  </si>
  <si>
    <t>56% To County</t>
  </si>
  <si>
    <t>$20.00 Marriage License Fee</t>
  </si>
  <si>
    <t>Total to State Family Court 100% to Judicial Department</t>
  </si>
  <si>
    <t>Other 1</t>
  </si>
  <si>
    <t>Other 2</t>
  </si>
  <si>
    <t>SECTION §50-21-10 EXCLUDING BUI &amp; FBUI</t>
  </si>
  <si>
    <t>A.</t>
  </si>
  <si>
    <t>B.</t>
  </si>
  <si>
    <t>C.</t>
  </si>
  <si>
    <t>D.</t>
  </si>
  <si>
    <t>E.</t>
  </si>
  <si>
    <t>F.</t>
  </si>
  <si>
    <t>G.</t>
  </si>
  <si>
    <t>H.</t>
  </si>
  <si>
    <t>I.</t>
  </si>
  <si>
    <t>J.</t>
  </si>
  <si>
    <t>K.</t>
  </si>
  <si>
    <t>L.</t>
  </si>
  <si>
    <t>M.</t>
  </si>
  <si>
    <t>N.</t>
  </si>
  <si>
    <t>O.</t>
  </si>
  <si>
    <t>P.</t>
  </si>
  <si>
    <t>Public Defender Application fee - $40 per application</t>
  </si>
  <si>
    <t xml:space="preserve">Body Piercing </t>
  </si>
  <si>
    <t>Marriage License Fee – additional $20 per license</t>
  </si>
  <si>
    <t>Bond Estreatment</t>
  </si>
  <si>
    <t>BUI $50.00 to SLED</t>
  </si>
  <si>
    <t>TOTAL REVENUE REMITTED TO STATE TREASURER</t>
  </si>
  <si>
    <t>§17-3-30</t>
  </si>
  <si>
    <t>§44-32-120</t>
  </si>
  <si>
    <t>§20-1-375</t>
  </si>
  <si>
    <t>§17-15-260</t>
  </si>
  <si>
    <t>§50-21-114</t>
  </si>
  <si>
    <t>§14-1-211</t>
  </si>
  <si>
    <t>§14-1-208</t>
  </si>
  <si>
    <t>FINES AND FEES</t>
  </si>
  <si>
    <t>%</t>
  </si>
  <si>
    <t>CODE</t>
  </si>
  <si>
    <t>DUE STATE TREASURER</t>
  </si>
  <si>
    <t>N/A</t>
  </si>
  <si>
    <t>State Treasurer Line</t>
  </si>
  <si>
    <t>DRUG CONVICTIONS</t>
  </si>
  <si>
    <t>COUNTY BOND 4% Handling Fee</t>
  </si>
  <si>
    <t>CITY BOND 4% Handling Fee</t>
  </si>
  <si>
    <t>Miscellaneous Fees</t>
  </si>
  <si>
    <t>Department of Natural Resources</t>
  </si>
  <si>
    <t>Marriage License Fee</t>
  </si>
  <si>
    <t>Retained by Clerk of Court</t>
  </si>
  <si>
    <t>Insurance Fraud Division of the Attorney General's Office</t>
  </si>
  <si>
    <t>Nonprofit Humane Organization</t>
  </si>
  <si>
    <t>State Transport Police</t>
  </si>
  <si>
    <t>Probation Officer</t>
  </si>
  <si>
    <t>Probation, Parole and Pardon Service Board</t>
  </si>
  <si>
    <t>Court Ordered Restitution</t>
  </si>
  <si>
    <t>Distributed by Clerk</t>
  </si>
  <si>
    <t>Spousal &amp; Alimony &amp; Child Support 5% Fee</t>
  </si>
  <si>
    <t>CRUELTY TO ANIMALS WITH HUMANE SOCIETY</t>
  </si>
  <si>
    <t>Total to State Common Pleas 100% to Judicial Department</t>
  </si>
  <si>
    <t>Commission on Alcohol and Drug Abuse</t>
  </si>
  <si>
    <t>County Solicitor Bond Estreatments</t>
  </si>
  <si>
    <t>Alcohol and Drug Abuse Program</t>
  </si>
  <si>
    <t xml:space="preserve">Professional Bondsman Fee </t>
  </si>
  <si>
    <t>SUPPORT COLLECTION FEE 5% OF TOTAL</t>
  </si>
  <si>
    <t>56-5-2940</t>
  </si>
  <si>
    <t>TOTAL VICTIM MONEY RETAINED BY LOCAL GOVERNMENT</t>
  </si>
  <si>
    <t>TOTAL DISTRIBUTION TO OTHER AGENCIES</t>
  </si>
  <si>
    <t>TOTAL DISTRIBUTED BY CLERK</t>
  </si>
  <si>
    <t>OTHER ASSESSMENTS OR SURCHARGES</t>
  </si>
  <si>
    <t>Application for Public Defender $40.00</t>
  </si>
  <si>
    <t>Municipal  (other than DUI) $25.00</t>
  </si>
  <si>
    <t xml:space="preserve">0% To State </t>
  </si>
  <si>
    <t>1ST DRIVING UNDER INFLUENCE</t>
  </si>
  <si>
    <t>1ST DRIVING UNDER INFLUENCE PER SE</t>
  </si>
  <si>
    <t>100% to County</t>
  </si>
  <si>
    <t>0% to State</t>
  </si>
  <si>
    <t>COUNTY ORDINANCE VIOLATIONS</t>
  </si>
  <si>
    <t>To Victim Fund 11.16%</t>
  </si>
  <si>
    <t>To State       88.84 %</t>
  </si>
  <si>
    <t>CITY ORDINANCE VIOLATIONS</t>
  </si>
  <si>
    <t>ORDINANCE VIOLATIONS</t>
  </si>
  <si>
    <t>Total To General Fund</t>
  </si>
  <si>
    <r>
      <t xml:space="preserve"> TOTAL    </t>
    </r>
    <r>
      <rPr>
        <b/>
        <sz val="10"/>
        <color indexed="10"/>
        <rFont val="Arial"/>
        <family val="2"/>
      </rPr>
      <t xml:space="preserve"> FINE</t>
    </r>
  </si>
  <si>
    <t>Distributed by City Treasurer</t>
  </si>
  <si>
    <t>DEPARTMENT OF NATURAL RESOURCES</t>
  </si>
  <si>
    <t>STATE TREASURER INFORMATION</t>
  </si>
  <si>
    <t xml:space="preserve">Administrative Cost        $41.00 </t>
  </si>
  <si>
    <t>Public Service Commission</t>
  </si>
  <si>
    <t>City General Fund of Fine To County 100.00%</t>
  </si>
  <si>
    <t>City General Fund $41.00 Fraud Check Administrative Cost</t>
  </si>
  <si>
    <t>City General Fund Bond Estreatments</t>
  </si>
  <si>
    <t>City General Fund Civil Filing Fees</t>
  </si>
  <si>
    <t>City General Fund Spousal &amp; Alimony &amp; Child Support Fees</t>
  </si>
  <si>
    <t>City General Fund 3% Restitution collection Cost</t>
  </si>
  <si>
    <t>General Fund County Bond Estreatment</t>
  </si>
  <si>
    <t>CARRIERS OF HOUSEHOLD GOODS &amp; HAZARDOS WASTE</t>
  </si>
  <si>
    <t>REGULAR TRAFFIC</t>
  </si>
  <si>
    <t>COUNTY</t>
  </si>
  <si>
    <t>STATE</t>
  </si>
  <si>
    <t>CITY</t>
  </si>
  <si>
    <t>SOLICITOR</t>
  </si>
  <si>
    <t>BOND</t>
  </si>
  <si>
    <t>100%                    To CITY</t>
  </si>
  <si>
    <t>To City</t>
  </si>
  <si>
    <t>1ST, &amp; 2ND DUS FOR DUI</t>
  </si>
  <si>
    <t>1ST, 2ND, 3RD &amp; SUB DUS NON DUI</t>
  </si>
  <si>
    <t>Municipal DUS DPS Pullout - $100 per case</t>
  </si>
  <si>
    <t>56-1-460</t>
  </si>
  <si>
    <t>Municipal DUI  - $12.00</t>
  </si>
  <si>
    <t>56-5-2995</t>
  </si>
  <si>
    <t>14-1-211</t>
  </si>
  <si>
    <t>Municipal DUI DPS Pullout - $100.00</t>
  </si>
  <si>
    <t>Municipal Law Enforcement Surcharge - $25 per case</t>
  </si>
  <si>
    <t>Municipal Court (107.5%)</t>
  </si>
  <si>
    <t>Municipal  (1075.) %</t>
  </si>
  <si>
    <t>Municipal DUI MUSC Surcharge - $100.00 Per Case</t>
  </si>
  <si>
    <t>City General Fund 3% Collection Charge</t>
  </si>
  <si>
    <t xml:space="preserve">Restitution </t>
  </si>
  <si>
    <t>TO CITY / MUNICIPAL GENERAL FUND</t>
  </si>
  <si>
    <t>CITY / MUNICIPAL VICTIM FUND</t>
  </si>
  <si>
    <t>SEATBELT</t>
  </si>
  <si>
    <t>DUI/DUAC Breathalyzer Test Conviction Fee - SLED - $25.00</t>
  </si>
  <si>
    <t>**</t>
  </si>
  <si>
    <t>IA.</t>
  </si>
  <si>
    <t>56-5-2950(E)</t>
  </si>
  <si>
    <t>KA.</t>
  </si>
  <si>
    <t>Municipal Criminal Justice Academy $5.00 Surcharge</t>
  </si>
  <si>
    <t>LA.</t>
  </si>
  <si>
    <t>Municipal Traffic Education Program $140.00</t>
  </si>
  <si>
    <t>17-22-350(C)</t>
  </si>
  <si>
    <t>SLED Breathalyzer</t>
  </si>
  <si>
    <t>WITH TEST</t>
  </si>
  <si>
    <t xml:space="preserve">Criminal Justice Academy Funding, </t>
  </si>
  <si>
    <t>LITTERING</t>
  </si>
  <si>
    <t>Litter Gathering Fee</t>
  </si>
  <si>
    <r>
      <t xml:space="preserve">1ST DUI </t>
    </r>
  </si>
  <si>
    <t>1ST DUI PER SE</t>
  </si>
  <si>
    <t>DURING 8/19/2003 to 2/10/2009 (No BA Test Fee)</t>
  </si>
  <si>
    <t>BEFORE 8/19/2003 (No Pullout)</t>
  </si>
  <si>
    <t>X</t>
  </si>
  <si>
    <t>AFTER 2/10/2009 (Pullout &amp; BA Test Fee)</t>
  </si>
  <si>
    <t>44-53-450(C)</t>
  </si>
  <si>
    <t>DA.</t>
  </si>
  <si>
    <r>
      <t xml:space="preserve">Municipal Conditional Discharge Fee - $150 
</t>
    </r>
    <r>
      <rPr>
        <sz val="10"/>
        <color indexed="10"/>
        <rFont val="Arial"/>
        <family val="2"/>
      </rPr>
      <t>(Effective 06-02-2010)</t>
    </r>
  </si>
  <si>
    <r>
      <t xml:space="preserve">   Municipal Drug Surcharge - $150 Per Case </t>
    </r>
    <r>
      <rPr>
        <sz val="10"/>
        <color indexed="10"/>
        <rFont val="Arial"/>
        <family val="2"/>
      </rPr>
      <t>(Effective 06-02-2010)</t>
    </r>
    <r>
      <rPr>
        <sz val="10"/>
        <rFont val="Arial"/>
        <family val="2"/>
      </rPr>
      <t xml:space="preserve"> - $100 Per Case </t>
    </r>
    <r>
      <rPr>
        <sz val="10"/>
        <color indexed="10"/>
        <rFont val="Arial"/>
        <family val="2"/>
      </rPr>
      <t>(Before 06-02-2010)</t>
    </r>
  </si>
  <si>
    <t>P 90.5</t>
  </si>
  <si>
    <t>14-1-212(A)</t>
  </si>
  <si>
    <t>14-1-213(A)</t>
  </si>
  <si>
    <t>CONDITIONAL DISCHARGE</t>
  </si>
  <si>
    <t>Drug Court $150.00</t>
  </si>
  <si>
    <t>UPDATED 7/01/2012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</si>
</sst>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s>
  <fonts count="61">
    <font>
      <sz val="10"/>
      <name val="Arial"/>
      <family val="0"/>
    </font>
    <font>
      <sz val="11"/>
      <color indexed="8"/>
      <name val="Calibri"/>
      <family val="2"/>
    </font>
    <font>
      <b/>
      <sz val="10"/>
      <name val="Arial"/>
      <family val="0"/>
    </font>
    <font>
      <b/>
      <sz val="14"/>
      <name val="Arial"/>
      <family val="2"/>
    </font>
    <font>
      <sz val="8"/>
      <name val="Tahoma"/>
      <family val="0"/>
    </font>
    <font>
      <b/>
      <sz val="8"/>
      <name val="Tahoma"/>
      <family val="0"/>
    </font>
    <font>
      <b/>
      <sz val="8"/>
      <color indexed="10"/>
      <name val="Tahoma"/>
      <family val="2"/>
    </font>
    <font>
      <sz val="10"/>
      <color indexed="10"/>
      <name val="Arial"/>
      <family val="2"/>
    </font>
    <font>
      <sz val="10"/>
      <color indexed="8"/>
      <name val="Arial"/>
      <family val="2"/>
    </font>
    <font>
      <sz val="10"/>
      <color indexed="56"/>
      <name val="Arial"/>
      <family val="2"/>
    </font>
    <font>
      <b/>
      <sz val="10"/>
      <color indexed="10"/>
      <name val="Arial"/>
      <family val="2"/>
    </font>
    <font>
      <b/>
      <sz val="12"/>
      <name val="Arial"/>
      <family val="2"/>
    </font>
    <font>
      <b/>
      <sz val="11"/>
      <name val="Arial"/>
      <family val="2"/>
    </font>
    <font>
      <sz val="10"/>
      <color indexed="12"/>
      <name val="Arial"/>
      <family val="2"/>
    </font>
    <font>
      <b/>
      <sz val="14"/>
      <color indexed="10"/>
      <name val="Arial"/>
      <family val="2"/>
    </font>
    <font>
      <b/>
      <sz val="12"/>
      <name val="Tahoma"/>
      <family val="2"/>
    </font>
    <font>
      <b/>
      <sz val="12"/>
      <color indexed="10"/>
      <name val="Tahoma"/>
      <family val="2"/>
    </font>
    <font>
      <sz val="9"/>
      <name val="Tahoma"/>
      <family val="2"/>
    </font>
    <font>
      <b/>
      <sz val="9"/>
      <name val="Tahoma"/>
      <family val="2"/>
    </font>
    <font>
      <b/>
      <sz val="12"/>
      <color indexed="8"/>
      <name val="Tahoma"/>
      <family val="2"/>
    </font>
    <font>
      <b/>
      <sz val="12"/>
      <color indexed="10"/>
      <name val="Times New Roman"/>
      <family val="1"/>
    </font>
    <font>
      <b/>
      <sz val="12"/>
      <name val="Times New Roman"/>
      <family val="1"/>
    </font>
    <font>
      <b/>
      <sz val="12"/>
      <color indexed="3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sz val="10"/>
      <color rgb="FFFF0000"/>
      <name val="Arial"/>
      <family val="2"/>
    </font>
    <font>
      <b/>
      <sz val="12"/>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thin"/>
      <bottom/>
    </border>
    <border>
      <left style="medium"/>
      <right style="medium"/>
      <top style="medium"/>
      <bottom style="medium"/>
    </border>
    <border>
      <left style="thin"/>
      <right style="thin"/>
      <top style="double"/>
      <bottom/>
    </border>
    <border diagonalUp="1" diagonalDown="1">
      <left/>
      <right/>
      <top/>
      <bottom/>
      <diagonal style="dashDot"/>
    </border>
    <border>
      <left style="thick"/>
      <right/>
      <top/>
      <bottom/>
    </border>
    <border>
      <left style="thick"/>
      <right/>
      <top/>
      <bottom style="thick"/>
    </border>
    <border>
      <left/>
      <right/>
      <top/>
      <bottom style="thick"/>
    </border>
    <border>
      <left/>
      <right style="thick"/>
      <top/>
      <bottom/>
    </border>
    <border diagonalUp="1" diagonalDown="1">
      <left/>
      <right/>
      <top/>
      <bottom style="thick"/>
      <diagonal style="dashDot"/>
    </border>
    <border>
      <left/>
      <right style="thin"/>
      <top style="double"/>
      <bottom/>
    </border>
    <border>
      <left/>
      <right style="thin"/>
      <top/>
      <bottom style="double"/>
    </border>
    <border>
      <left/>
      <right style="thin"/>
      <top/>
      <bottom/>
    </border>
    <border>
      <left style="mediumDashed"/>
      <right style="mediumDashed"/>
      <top style="mediumDashed"/>
      <bottom/>
    </border>
    <border>
      <left style="mediumDashed"/>
      <right/>
      <top style="mediumDashed"/>
      <bottom/>
    </border>
    <border>
      <left style="medium"/>
      <right style="thin"/>
      <top style="medium"/>
      <bottom/>
    </border>
    <border>
      <left style="thin"/>
      <right/>
      <top style="medium"/>
      <bottom/>
    </border>
    <border>
      <left style="medium"/>
      <right style="mediumDashed"/>
      <top style="mediumDashed"/>
      <bottom/>
    </border>
    <border>
      <left style="thin"/>
      <right style="thin"/>
      <top/>
      <bottom/>
    </border>
    <border>
      <left/>
      <right style="thick"/>
      <top/>
      <bottom style="thick"/>
    </border>
    <border>
      <left style="thick"/>
      <right/>
      <top style="thick"/>
      <bottom/>
    </border>
    <border>
      <left/>
      <right/>
      <top style="thick"/>
      <bottom/>
    </border>
    <border diagonalUp="1" diagonalDown="1">
      <left style="thin"/>
      <right style="thin"/>
      <top style="thin"/>
      <bottom style="thin"/>
      <diagonal style="mediumDashed"/>
    </border>
    <border>
      <left style="thin"/>
      <right style="thin"/>
      <top/>
      <bottom style="thin"/>
    </border>
    <border diagonalUp="1" diagonalDown="1">
      <left style="thin"/>
      <right style="thin"/>
      <top/>
      <bottom style="thin"/>
      <diagonal style="mediumDashed"/>
    </border>
    <border>
      <left style="mediumDashed"/>
      <right style="thick"/>
      <top style="mediumDashed"/>
      <bottom/>
    </border>
    <border diagonalUp="1" diagonalDown="1">
      <left style="thin"/>
      <right style="thin"/>
      <top style="thin"/>
      <bottom/>
      <diagonal style="mediumDashed"/>
    </border>
    <border diagonalUp="1" diagonalDown="1">
      <left style="thin"/>
      <right style="thin"/>
      <top style="double">
        <color rgb="FF00B050"/>
      </top>
      <bottom style="double">
        <color rgb="FF00B050"/>
      </bottom>
      <diagonal style="mediumDashed">
        <color rgb="FFFF0000"/>
      </diagonal>
    </border>
    <border diagonalUp="1" diagonalDown="1">
      <left style="thin"/>
      <right style="thin"/>
      <top style="thin"/>
      <bottom style="thin"/>
      <diagonal style="dotted"/>
    </border>
    <border>
      <left style="thin"/>
      <right/>
      <top style="thin"/>
      <bottom style="thin"/>
    </border>
    <border>
      <left/>
      <right/>
      <top style="thin"/>
      <bottom style="thin"/>
    </border>
    <border>
      <left style="thin"/>
      <right style="thin"/>
      <top style="double">
        <color rgb="FF00B050"/>
      </top>
      <bottom style="double">
        <color rgb="FF00B050"/>
      </bottom>
    </border>
    <border diagonalUp="1" diagonalDown="1">
      <left style="thin"/>
      <right/>
      <top style="double">
        <color rgb="FF00B050"/>
      </top>
      <bottom style="double">
        <color rgb="FF00B050"/>
      </bottom>
      <diagonal style="mediumDashed">
        <color rgb="FFFF0000"/>
      </diagonal>
    </border>
    <border>
      <left style="double">
        <color rgb="FFFF0000"/>
      </left>
      <right style="double">
        <color rgb="FFFF0000"/>
      </right>
      <top style="double">
        <color rgb="FF00B050"/>
      </top>
      <bottom style="double">
        <color rgb="FF00B050"/>
      </bottom>
    </border>
    <border>
      <left style="thin"/>
      <right style="thin"/>
      <top style="thin"/>
      <bottom style="double">
        <color rgb="FF00B050"/>
      </bottom>
    </border>
    <border diagonalUp="1" diagonalDown="1">
      <left style="thin"/>
      <right style="thin"/>
      <top style="thin"/>
      <bottom style="double">
        <color rgb="FF00B050"/>
      </bottom>
      <diagonal style="mediumDashed"/>
    </border>
    <border diagonalUp="1" diagonalDown="1">
      <left style="thin"/>
      <right style="thin"/>
      <top style="double">
        <color rgb="FF00B050"/>
      </top>
      <bottom style="thin"/>
      <diagonal style="mediumDashed"/>
    </border>
    <border>
      <left style="thin"/>
      <right style="thin"/>
      <top style="double"/>
      <bottom style="thin"/>
    </border>
    <border>
      <left/>
      <right style="thick"/>
      <top style="thick"/>
      <bottom/>
    </border>
    <border>
      <left style="medium"/>
      <right/>
      <top style="medium"/>
      <bottom style="mediumDashed"/>
    </border>
    <border>
      <left/>
      <right/>
      <top style="medium"/>
      <bottom style="mediumDashed"/>
    </border>
    <border>
      <left/>
      <right style="thick"/>
      <top style="medium"/>
      <bottom style="mediumDashed"/>
    </border>
    <border>
      <left style="thick"/>
      <right/>
      <top style="medium"/>
      <bottom style="medium"/>
    </border>
    <border>
      <left/>
      <right style="thick"/>
      <top style="medium"/>
      <bottom style="medium"/>
    </border>
    <border>
      <left style="thick"/>
      <right/>
      <top/>
      <bottom style="mediumDashed"/>
    </border>
    <border>
      <left/>
      <right/>
      <top/>
      <bottom style="mediumDashed"/>
    </border>
    <border>
      <left/>
      <right style="thick"/>
      <top/>
      <bottom style="mediumDashed"/>
    </border>
    <border diagonalUp="1" diagonalDown="1">
      <left/>
      <right style="thick"/>
      <top/>
      <bottom/>
      <diagonal style="dashDot"/>
    </border>
    <border>
      <left style="thick"/>
      <right/>
      <top style="thick"/>
      <bottom style="thick"/>
    </border>
    <border>
      <left/>
      <right/>
      <top style="thick"/>
      <bottom style="thick"/>
    </border>
    <border>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3">
    <xf numFmtId="0" fontId="0" fillId="0" borderId="0" xfId="0" applyAlignment="1">
      <alignment/>
    </xf>
    <xf numFmtId="0" fontId="0" fillId="0" borderId="0" xfId="0" applyAlignment="1">
      <alignment horizont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8" fontId="0" fillId="0" borderId="0" xfId="0" applyNumberFormat="1" applyBorder="1" applyAlignment="1">
      <alignment/>
    </xf>
    <xf numFmtId="0" fontId="2" fillId="0" borderId="14" xfId="0" applyFont="1" applyBorder="1" applyAlignment="1">
      <alignment vertical="center"/>
    </xf>
    <xf numFmtId="0" fontId="0" fillId="0" borderId="0" xfId="0" applyBorder="1" applyAlignment="1">
      <alignment/>
    </xf>
    <xf numFmtId="0" fontId="0" fillId="0" borderId="15" xfId="0" applyBorder="1" applyAlignment="1">
      <alignment/>
    </xf>
    <xf numFmtId="0" fontId="0" fillId="0" borderId="16" xfId="0" applyBorder="1" applyAlignment="1">
      <alignment/>
    </xf>
    <xf numFmtId="8" fontId="2" fillId="0" borderId="16" xfId="0" applyNumberFormat="1" applyFont="1" applyBorder="1" applyAlignment="1">
      <alignment horizontal="right"/>
    </xf>
    <xf numFmtId="0" fontId="2" fillId="0" borderId="16" xfId="0" applyFont="1" applyBorder="1" applyAlignment="1">
      <alignment horizontal="right"/>
    </xf>
    <xf numFmtId="8" fontId="2" fillId="0" borderId="0" xfId="0" applyNumberFormat="1" applyFont="1" applyBorder="1" applyAlignment="1">
      <alignment horizontal="center" vertical="center"/>
    </xf>
    <xf numFmtId="164" fontId="0" fillId="0" borderId="0" xfId="0" applyNumberFormat="1" applyAlignment="1">
      <alignment/>
    </xf>
    <xf numFmtId="0" fontId="0" fillId="0" borderId="0" xfId="0" applyAlignment="1">
      <alignment horizontal="left"/>
    </xf>
    <xf numFmtId="4" fontId="0" fillId="0" borderId="0" xfId="0" applyNumberFormat="1" applyAlignment="1">
      <alignment/>
    </xf>
    <xf numFmtId="9" fontId="0" fillId="0" borderId="0" xfId="0" applyNumberFormat="1" applyFont="1" applyBorder="1" applyAlignment="1">
      <alignment/>
    </xf>
    <xf numFmtId="8" fontId="0" fillId="0" borderId="0" xfId="0" applyNumberFormat="1" applyFont="1" applyBorder="1" applyAlignment="1">
      <alignment horizontal="center"/>
    </xf>
    <xf numFmtId="0" fontId="0" fillId="0" borderId="0" xfId="0" applyFont="1" applyBorder="1" applyAlignment="1">
      <alignment horizontal="center"/>
    </xf>
    <xf numFmtId="8" fontId="2" fillId="0" borderId="17" xfId="0" applyNumberFormat="1" applyFont="1" applyBorder="1" applyAlignment="1">
      <alignment horizontal="right"/>
    </xf>
    <xf numFmtId="9" fontId="0" fillId="0" borderId="18" xfId="0" applyNumberFormat="1" applyFont="1" applyBorder="1" applyAlignment="1">
      <alignment/>
    </xf>
    <xf numFmtId="0" fontId="0" fillId="0" borderId="18" xfId="0" applyFont="1" applyBorder="1" applyAlignment="1">
      <alignment horizontal="center"/>
    </xf>
    <xf numFmtId="0" fontId="2" fillId="0" borderId="17" xfId="0" applyFont="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19" xfId="0" applyBorder="1" applyAlignment="1">
      <alignment/>
    </xf>
    <xf numFmtId="10" fontId="0" fillId="0" borderId="18" xfId="0" applyNumberFormat="1" applyBorder="1" applyAlignment="1">
      <alignment/>
    </xf>
    <xf numFmtId="0" fontId="0" fillId="0" borderId="18" xfId="0" applyBorder="1" applyAlignment="1">
      <alignment horizontal="center"/>
    </xf>
    <xf numFmtId="0" fontId="0" fillId="0" borderId="0" xfId="0" applyFill="1" applyBorder="1" applyAlignment="1">
      <alignment horizontal="center"/>
    </xf>
    <xf numFmtId="10" fontId="0" fillId="0" borderId="20" xfId="0" applyNumberFormat="1" applyBorder="1" applyAlignment="1">
      <alignment/>
    </xf>
    <xf numFmtId="0" fontId="0" fillId="0" borderId="20" xfId="0" applyBorder="1" applyAlignment="1">
      <alignment/>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44" fontId="0" fillId="0" borderId="19" xfId="44" applyFont="1" applyBorder="1" applyAlignment="1">
      <alignment/>
    </xf>
    <xf numFmtId="44" fontId="0" fillId="0" borderId="19" xfId="44" applyBorder="1" applyAlignment="1">
      <alignment/>
    </xf>
    <xf numFmtId="165" fontId="0" fillId="0" borderId="0" xfId="0" applyNumberFormat="1" applyAlignment="1">
      <alignment/>
    </xf>
    <xf numFmtId="0" fontId="2"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0" borderId="29" xfId="0" applyFont="1" applyBorder="1" applyAlignment="1">
      <alignment vertical="center"/>
    </xf>
    <xf numFmtId="0" fontId="14" fillId="0" borderId="0" xfId="0" applyFont="1" applyBorder="1" applyAlignment="1">
      <alignment horizontal="center" vertical="center" wrapText="1"/>
    </xf>
    <xf numFmtId="0" fontId="0" fillId="0" borderId="0" xfId="0" applyFont="1" applyBorder="1" applyAlignment="1">
      <alignment/>
    </xf>
    <xf numFmtId="0" fontId="2" fillId="0" borderId="1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left"/>
    </xf>
    <xf numFmtId="44" fontId="10" fillId="0" borderId="19" xfId="44" applyFont="1" applyBorder="1" applyAlignment="1">
      <alignment horizontal="center"/>
    </xf>
    <xf numFmtId="10" fontId="0" fillId="0" borderId="0" xfId="0" applyNumberFormat="1" applyBorder="1" applyAlignment="1">
      <alignment/>
    </xf>
    <xf numFmtId="8" fontId="12" fillId="0" borderId="0" xfId="0" applyNumberFormat="1" applyFont="1" applyBorder="1" applyAlignment="1">
      <alignment horizontal="center"/>
    </xf>
    <xf numFmtId="44" fontId="9" fillId="0" borderId="30" xfId="44" applyFont="1" applyBorder="1" applyAlignment="1">
      <alignment/>
    </xf>
    <xf numFmtId="4" fontId="0" fillId="0" borderId="30" xfId="0" applyNumberFormat="1" applyBorder="1" applyAlignment="1">
      <alignment/>
    </xf>
    <xf numFmtId="4" fontId="10" fillId="0" borderId="19" xfId="0" applyNumberFormat="1" applyFont="1" applyBorder="1" applyAlignment="1">
      <alignment horizontal="center"/>
    </xf>
    <xf numFmtId="44" fontId="8" fillId="0" borderId="19" xfId="44" applyFont="1" applyBorder="1" applyAlignment="1">
      <alignment horizontal="center"/>
    </xf>
    <xf numFmtId="44" fontId="8" fillId="0" borderId="19" xfId="44" applyFont="1" applyBorder="1" applyAlignment="1">
      <alignment/>
    </xf>
    <xf numFmtId="44" fontId="13" fillId="0" borderId="30" xfId="44" applyFont="1" applyBorder="1" applyAlignment="1">
      <alignment horizontal="center"/>
    </xf>
    <xf numFmtId="0" fontId="0" fillId="0" borderId="0" xfId="0" applyFont="1" applyAlignment="1">
      <alignment/>
    </xf>
    <xf numFmtId="0" fontId="56" fillId="0" borderId="0" xfId="0" applyFont="1" applyAlignment="1">
      <alignment horizontal="center"/>
    </xf>
    <xf numFmtId="0" fontId="2" fillId="0" borderId="31" xfId="0" applyFont="1" applyBorder="1" applyAlignment="1">
      <alignment horizontal="right"/>
    </xf>
    <xf numFmtId="0" fontId="0" fillId="0" borderId="32" xfId="0" applyFont="1" applyBorder="1" applyAlignment="1">
      <alignment horizontal="center"/>
    </xf>
    <xf numFmtId="10" fontId="0" fillId="0" borderId="32" xfId="0" applyNumberFormat="1" applyFont="1" applyBorder="1" applyAlignment="1">
      <alignment/>
    </xf>
    <xf numFmtId="0" fontId="0" fillId="0" borderId="24" xfId="0" applyFont="1" applyBorder="1" applyAlignment="1">
      <alignment horizontal="center" vertical="center" wrapText="1"/>
    </xf>
    <xf numFmtId="0" fontId="2" fillId="33" borderId="12" xfId="0" applyFont="1" applyFill="1" applyBorder="1" applyAlignment="1">
      <alignment vertical="center"/>
    </xf>
    <xf numFmtId="44" fontId="0" fillId="33" borderId="11" xfId="44" applyFont="1" applyFill="1" applyBorder="1" applyAlignment="1">
      <alignment/>
    </xf>
    <xf numFmtId="8" fontId="0" fillId="33" borderId="33" xfId="0" applyNumberFormat="1" applyFill="1" applyBorder="1" applyAlignment="1">
      <alignment/>
    </xf>
    <xf numFmtId="44" fontId="0" fillId="0" borderId="11" xfId="44" applyFont="1" applyBorder="1" applyAlignment="1">
      <alignment/>
    </xf>
    <xf numFmtId="8" fontId="0" fillId="0" borderId="33" xfId="0" applyNumberFormat="1" applyBorder="1" applyAlignment="1">
      <alignment/>
    </xf>
    <xf numFmtId="8" fontId="0" fillId="0" borderId="11" xfId="0" applyNumberFormat="1" applyBorder="1" applyAlignment="1">
      <alignment/>
    </xf>
    <xf numFmtId="44" fontId="0" fillId="0" borderId="33" xfId="44" applyFont="1" applyBorder="1" applyAlignment="1">
      <alignment/>
    </xf>
    <xf numFmtId="44" fontId="0" fillId="33" borderId="33" xfId="44" applyFont="1" applyFill="1" applyBorder="1" applyAlignment="1">
      <alignment/>
    </xf>
    <xf numFmtId="44" fontId="0" fillId="0" borderId="34" xfId="44" applyFont="1" applyBorder="1" applyAlignment="1">
      <alignment/>
    </xf>
    <xf numFmtId="8" fontId="0" fillId="0" borderId="35" xfId="0" applyNumberFormat="1" applyBorder="1" applyAlignment="1">
      <alignment/>
    </xf>
    <xf numFmtId="0" fontId="0" fillId="0" borderId="36" xfId="0" applyFont="1" applyBorder="1" applyAlignment="1">
      <alignment horizontal="center" vertical="center" wrapText="1"/>
    </xf>
    <xf numFmtId="0" fontId="2" fillId="34" borderId="14" xfId="0" applyFont="1" applyFill="1" applyBorder="1" applyAlignment="1">
      <alignment vertical="center"/>
    </xf>
    <xf numFmtId="0" fontId="0" fillId="0" borderId="33" xfId="0" applyBorder="1" applyAlignment="1">
      <alignment/>
    </xf>
    <xf numFmtId="44" fontId="0" fillId="33" borderId="12" xfId="44" applyFont="1" applyFill="1" applyBorder="1" applyAlignment="1">
      <alignment/>
    </xf>
    <xf numFmtId="8" fontId="0" fillId="33" borderId="37" xfId="0" applyNumberFormat="1" applyFill="1" applyBorder="1" applyAlignment="1">
      <alignment/>
    </xf>
    <xf numFmtId="44" fontId="0" fillId="0" borderId="38" xfId="44" applyFont="1" applyBorder="1" applyAlignment="1">
      <alignment/>
    </xf>
    <xf numFmtId="8" fontId="0" fillId="0" borderId="38" xfId="0" applyNumberFormat="1" applyBorder="1" applyAlignment="1">
      <alignment/>
    </xf>
    <xf numFmtId="0" fontId="57" fillId="0" borderId="18" xfId="0" applyFont="1" applyBorder="1" applyAlignment="1">
      <alignment horizontal="left"/>
    </xf>
    <xf numFmtId="44" fontId="0" fillId="0" borderId="11" xfId="44" applyBorder="1" applyAlignment="1">
      <alignment/>
    </xf>
    <xf numFmtId="44" fontId="0" fillId="0" borderId="39" xfId="44" applyBorder="1" applyAlignment="1">
      <alignment/>
    </xf>
    <xf numFmtId="44" fontId="0" fillId="0" borderId="11" xfId="44" applyFont="1" applyBorder="1" applyAlignment="1">
      <alignment/>
    </xf>
    <xf numFmtId="0" fontId="2" fillId="0" borderId="11" xfId="0" applyFont="1" applyBorder="1" applyAlignment="1">
      <alignment horizontal="left" vertical="center"/>
    </xf>
    <xf numFmtId="44" fontId="0" fillId="0" borderId="34" xfId="44" applyBorder="1" applyAlignment="1">
      <alignment/>
    </xf>
    <xf numFmtId="0" fontId="0" fillId="0" borderId="39" xfId="0" applyBorder="1" applyAlignment="1">
      <alignment/>
    </xf>
    <xf numFmtId="44" fontId="0" fillId="0" borderId="33" xfId="44" applyBorder="1" applyAlignment="1">
      <alignment/>
    </xf>
    <xf numFmtId="0" fontId="0" fillId="34" borderId="33" xfId="0" applyFill="1" applyBorder="1" applyAlignment="1">
      <alignment/>
    </xf>
    <xf numFmtId="0" fontId="0" fillId="0" borderId="11" xfId="0" applyFont="1" applyBorder="1" applyAlignment="1">
      <alignment horizontal="center" vertical="center" wrapText="1"/>
    </xf>
    <xf numFmtId="0" fontId="0" fillId="0" borderId="40" xfId="0" applyBorder="1" applyAlignment="1">
      <alignment/>
    </xf>
    <xf numFmtId="164" fontId="0" fillId="0" borderId="11" xfId="0" applyNumberFormat="1" applyBorder="1" applyAlignment="1">
      <alignment/>
    </xf>
    <xf numFmtId="0" fontId="3"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3" xfId="0" applyFont="1" applyFill="1" applyBorder="1" applyAlignment="1">
      <alignment horizontal="center" vertical="center" wrapText="1"/>
    </xf>
    <xf numFmtId="6" fontId="0" fillId="2" borderId="33" xfId="0" applyNumberFormat="1" applyFill="1" applyBorder="1" applyAlignment="1">
      <alignment horizontal="center" vertical="center" wrapText="1"/>
    </xf>
    <xf numFmtId="8" fontId="0" fillId="2" borderId="33" xfId="0" applyNumberFormat="1" applyFill="1" applyBorder="1" applyAlignment="1">
      <alignment/>
    </xf>
    <xf numFmtId="8" fontId="2" fillId="2" borderId="11" xfId="0" applyNumberFormat="1" applyFont="1" applyFill="1" applyBorder="1" applyAlignment="1">
      <alignment horizontal="center" vertical="center"/>
    </xf>
    <xf numFmtId="8" fontId="2" fillId="2" borderId="39" xfId="0" applyNumberFormat="1" applyFont="1" applyFill="1" applyBorder="1" applyAlignment="1">
      <alignment horizontal="center" vertical="center"/>
    </xf>
    <xf numFmtId="8" fontId="0" fillId="2" borderId="11" xfId="0" applyNumberFormat="1" applyFill="1" applyBorder="1" applyAlignment="1">
      <alignment/>
    </xf>
    <xf numFmtId="0" fontId="2" fillId="2" borderId="12" xfId="0" applyFont="1" applyFill="1" applyBorder="1" applyAlignment="1">
      <alignment vertical="center"/>
    </xf>
    <xf numFmtId="164" fontId="0" fillId="0" borderId="33" xfId="0" applyNumberFormat="1" applyBorder="1" applyAlignment="1">
      <alignment/>
    </xf>
    <xf numFmtId="44" fontId="0" fillId="2" borderId="33" xfId="44" applyFill="1" applyBorder="1" applyAlignment="1">
      <alignment/>
    </xf>
    <xf numFmtId="0" fontId="0" fillId="2" borderId="33" xfId="0" applyFill="1" applyBorder="1" applyAlignment="1">
      <alignment/>
    </xf>
    <xf numFmtId="0" fontId="58" fillId="0" borderId="18" xfId="0" applyFont="1" applyBorder="1" applyAlignment="1">
      <alignment horizontal="left"/>
    </xf>
    <xf numFmtId="0" fontId="2" fillId="2" borderId="11" xfId="0" applyFont="1" applyFill="1" applyBorder="1" applyAlignment="1">
      <alignment vertical="center"/>
    </xf>
    <xf numFmtId="0" fontId="0" fillId="2" borderId="11" xfId="0" applyFill="1" applyBorder="1" applyAlignment="1">
      <alignment/>
    </xf>
    <xf numFmtId="164" fontId="0" fillId="2" borderId="33" xfId="0" applyNumberFormat="1" applyFill="1" applyBorder="1" applyAlignment="1">
      <alignment/>
    </xf>
    <xf numFmtId="0" fontId="0" fillId="0" borderId="41" xfId="0" applyBorder="1" applyAlignment="1">
      <alignment/>
    </xf>
    <xf numFmtId="0" fontId="2" fillId="33" borderId="11" xfId="0" applyFont="1" applyFill="1" applyBorder="1" applyAlignment="1">
      <alignment vertical="center"/>
    </xf>
    <xf numFmtId="44" fontId="0" fillId="33" borderId="11" xfId="44" applyFill="1" applyBorder="1" applyAlignment="1">
      <alignment/>
    </xf>
    <xf numFmtId="44" fontId="0" fillId="33" borderId="33" xfId="44" applyFill="1" applyBorder="1" applyAlignment="1">
      <alignment/>
    </xf>
    <xf numFmtId="0" fontId="2" fillId="33" borderId="12" xfId="0" applyFont="1" applyFill="1" applyBorder="1" applyAlignment="1">
      <alignment horizontal="left" vertical="center"/>
    </xf>
    <xf numFmtId="0" fontId="2" fillId="0" borderId="34" xfId="0" applyFont="1" applyBorder="1" applyAlignment="1">
      <alignment horizontal="left" vertical="center"/>
    </xf>
    <xf numFmtId="0" fontId="59" fillId="0" borderId="42" xfId="0" applyFont="1" applyBorder="1" applyAlignment="1">
      <alignment horizontal="center" vertical="center"/>
    </xf>
    <xf numFmtId="0" fontId="2" fillId="0" borderId="34" xfId="0" applyFont="1" applyBorder="1" applyAlignment="1">
      <alignment vertical="center"/>
    </xf>
    <xf numFmtId="44" fontId="0" fillId="0" borderId="35" xfId="44" applyBorder="1" applyAlignment="1">
      <alignment/>
    </xf>
    <xf numFmtId="44" fontId="0" fillId="33" borderId="37" xfId="44" applyFill="1" applyBorder="1" applyAlignment="1">
      <alignment/>
    </xf>
    <xf numFmtId="44" fontId="0" fillId="33" borderId="12" xfId="44" applyFill="1" applyBorder="1" applyAlignment="1">
      <alignment/>
    </xf>
    <xf numFmtId="44" fontId="0" fillId="0" borderId="38" xfId="44" applyBorder="1" applyAlignment="1">
      <alignment/>
    </xf>
    <xf numFmtId="8" fontId="0" fillId="0" borderId="43" xfId="0" applyNumberFormat="1" applyBorder="1" applyAlignment="1">
      <alignment/>
    </xf>
    <xf numFmtId="8" fontId="57" fillId="0" borderId="44" xfId="0" applyNumberFormat="1" applyFont="1" applyBorder="1" applyAlignment="1">
      <alignment horizontal="center" vertical="center"/>
    </xf>
    <xf numFmtId="0" fontId="2" fillId="33" borderId="45" xfId="0" applyFont="1" applyFill="1" applyBorder="1" applyAlignment="1">
      <alignment vertical="center"/>
    </xf>
    <xf numFmtId="44" fontId="0" fillId="33" borderId="45" xfId="44" applyFont="1" applyFill="1" applyBorder="1" applyAlignment="1">
      <alignment/>
    </xf>
    <xf numFmtId="8" fontId="0" fillId="33" borderId="46" xfId="0" applyNumberFormat="1" applyFill="1" applyBorder="1" applyAlignment="1">
      <alignment/>
    </xf>
    <xf numFmtId="44" fontId="0" fillId="33" borderId="46" xfId="44" applyFill="1" applyBorder="1" applyAlignment="1">
      <alignment/>
    </xf>
    <xf numFmtId="44" fontId="0" fillId="33" borderId="45" xfId="44" applyFill="1" applyBorder="1" applyAlignment="1">
      <alignment/>
    </xf>
    <xf numFmtId="8" fontId="0" fillId="0" borderId="47" xfId="0" applyNumberFormat="1" applyBorder="1" applyAlignment="1">
      <alignment/>
    </xf>
    <xf numFmtId="164" fontId="0" fillId="34" borderId="33" xfId="0" applyNumberFormat="1" applyFill="1" applyBorder="1" applyAlignment="1">
      <alignment/>
    </xf>
    <xf numFmtId="0" fontId="2" fillId="34" borderId="12" xfId="0" applyFont="1" applyFill="1" applyBorder="1" applyAlignment="1">
      <alignment vertical="center"/>
    </xf>
    <xf numFmtId="0" fontId="2" fillId="34" borderId="48" xfId="0" applyFont="1" applyFill="1" applyBorder="1" applyAlignment="1">
      <alignment vertical="center"/>
    </xf>
    <xf numFmtId="44" fontId="0" fillId="34" borderId="33" xfId="44" applyFill="1" applyBorder="1" applyAlignment="1">
      <alignment/>
    </xf>
    <xf numFmtId="0" fontId="2" fillId="0" borderId="12" xfId="0" applyFont="1" applyBorder="1" applyAlignment="1">
      <alignment vertical="center"/>
    </xf>
    <xf numFmtId="44" fontId="2" fillId="0" borderId="0" xfId="44" applyFont="1" applyBorder="1" applyAlignment="1">
      <alignment horizontal="center" vertical="center"/>
    </xf>
    <xf numFmtId="44" fontId="2" fillId="0" borderId="19" xfId="44" applyFont="1" applyBorder="1" applyAlignment="1">
      <alignment horizontal="center" vertical="center"/>
    </xf>
    <xf numFmtId="44" fontId="0" fillId="0" borderId="0" xfId="44" applyBorder="1" applyAlignment="1">
      <alignment horizontal="right"/>
    </xf>
    <xf numFmtId="44" fontId="0" fillId="0" borderId="19" xfId="44" applyBorder="1" applyAlignment="1">
      <alignment horizontal="right"/>
    </xf>
    <xf numFmtId="44" fontId="8" fillId="0" borderId="32" xfId="44" applyFont="1" applyBorder="1" applyAlignment="1">
      <alignment horizontal="center"/>
    </xf>
    <xf numFmtId="44" fontId="8" fillId="0" borderId="49" xfId="44" applyFont="1" applyBorder="1" applyAlignment="1">
      <alignment horizontal="center"/>
    </xf>
    <xf numFmtId="44" fontId="8" fillId="0" borderId="0" xfId="44" applyFont="1" applyBorder="1" applyAlignment="1">
      <alignment horizontal="center"/>
    </xf>
    <xf numFmtId="44" fontId="8" fillId="0" borderId="19" xfId="44" applyFont="1" applyBorder="1" applyAlignment="1">
      <alignment horizontal="center"/>
    </xf>
    <xf numFmtId="44" fontId="10" fillId="0" borderId="0" xfId="44" applyFont="1" applyBorder="1" applyAlignment="1">
      <alignment horizontal="center"/>
    </xf>
    <xf numFmtId="44" fontId="10" fillId="0" borderId="19" xfId="44" applyFont="1" applyBorder="1" applyAlignment="1">
      <alignment horizontal="center"/>
    </xf>
    <xf numFmtId="8" fontId="2" fillId="0" borderId="31"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Font="1" applyBorder="1" applyAlignment="1">
      <alignment horizontal="left"/>
    </xf>
    <xf numFmtId="8" fontId="2" fillId="0" borderId="0" xfId="0" applyNumberFormat="1" applyFont="1" applyBorder="1" applyAlignment="1">
      <alignment horizontal="center" vertical="center"/>
    </xf>
    <xf numFmtId="0" fontId="2"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8" fontId="11" fillId="0" borderId="32" xfId="0" applyNumberFormat="1" applyFont="1" applyBorder="1" applyAlignment="1">
      <alignment horizontal="center"/>
    </xf>
    <xf numFmtId="8" fontId="11" fillId="0" borderId="49" xfId="0" applyNumberFormat="1" applyFont="1" applyBorder="1" applyAlignment="1">
      <alignment horizontal="center"/>
    </xf>
    <xf numFmtId="44" fontId="0" fillId="0" borderId="0" xfId="44" applyNumberFormat="1" applyFont="1" applyBorder="1" applyAlignment="1">
      <alignment horizontal="right"/>
    </xf>
    <xf numFmtId="44" fontId="0" fillId="0" borderId="19" xfId="44" applyFont="1" applyBorder="1" applyAlignment="1">
      <alignment horizontal="right"/>
    </xf>
    <xf numFmtId="44" fontId="0" fillId="0" borderId="0" xfId="44" applyFont="1" applyBorder="1" applyAlignment="1">
      <alignment horizontal="right"/>
    </xf>
    <xf numFmtId="44" fontId="0" fillId="0" borderId="18" xfId="44" applyFont="1" applyBorder="1" applyAlignment="1">
      <alignment horizontal="right"/>
    </xf>
    <xf numFmtId="44" fontId="0" fillId="0" borderId="30" xfId="44" applyFont="1" applyBorder="1" applyAlignment="1">
      <alignment horizontal="right"/>
    </xf>
    <xf numFmtId="0" fontId="0" fillId="0" borderId="18" xfId="0" applyFont="1" applyBorder="1" applyAlignment="1">
      <alignment horizontal="left"/>
    </xf>
    <xf numFmtId="0" fontId="0" fillId="0" borderId="18" xfId="0" applyFont="1" applyBorder="1" applyAlignment="1">
      <alignment horizontal="left" wrapText="1"/>
    </xf>
    <xf numFmtId="44" fontId="0" fillId="0" borderId="18" xfId="44" applyBorder="1" applyAlignment="1">
      <alignment horizontal="right"/>
    </xf>
    <xf numFmtId="44" fontId="0" fillId="0" borderId="30" xfId="44" applyBorder="1" applyAlignment="1">
      <alignment horizontal="right"/>
    </xf>
    <xf numFmtId="0" fontId="0" fillId="0" borderId="0" xfId="0" applyFont="1" applyBorder="1" applyAlignment="1">
      <alignment horizontal="left" wrapText="1"/>
    </xf>
    <xf numFmtId="44" fontId="9" fillId="0" borderId="18" xfId="44" applyFont="1" applyBorder="1" applyAlignment="1">
      <alignment horizontal="right"/>
    </xf>
    <xf numFmtId="44" fontId="9" fillId="0" borderId="30" xfId="44" applyFont="1" applyBorder="1" applyAlignment="1">
      <alignment horizontal="right"/>
    </xf>
    <xf numFmtId="44" fontId="57" fillId="0" borderId="18" xfId="44" applyFont="1" applyBorder="1" applyAlignment="1">
      <alignment horizontal="center"/>
    </xf>
    <xf numFmtId="44" fontId="57" fillId="0" borderId="30" xfId="44" applyFont="1" applyBorder="1" applyAlignment="1">
      <alignment horizontal="center"/>
    </xf>
    <xf numFmtId="0" fontId="0" fillId="0" borderId="18" xfId="0" applyBorder="1" applyAlignment="1">
      <alignment horizontal="left"/>
    </xf>
    <xf numFmtId="0" fontId="57" fillId="0" borderId="18" xfId="0" applyFont="1" applyBorder="1" applyAlignment="1">
      <alignment horizontal="left"/>
    </xf>
    <xf numFmtId="44" fontId="0" fillId="0" borderId="0" xfId="44" applyFont="1" applyBorder="1" applyAlignment="1">
      <alignment horizontal="center"/>
    </xf>
    <xf numFmtId="44" fontId="0" fillId="0" borderId="19" xfId="44" applyFont="1" applyBorder="1" applyAlignment="1">
      <alignment horizontal="center"/>
    </xf>
    <xf numFmtId="44" fontId="8" fillId="0" borderId="0" xfId="44" applyFont="1" applyBorder="1" applyAlignment="1">
      <alignment horizontal="right"/>
    </xf>
    <xf numFmtId="44" fontId="8" fillId="0" borderId="19" xfId="44" applyFont="1" applyBorder="1" applyAlignment="1">
      <alignment horizontal="right"/>
    </xf>
    <xf numFmtId="44" fontId="0" fillId="0" borderId="15" xfId="44" applyBorder="1" applyAlignment="1">
      <alignment horizontal="center"/>
    </xf>
    <xf numFmtId="44" fontId="0" fillId="0" borderId="58" xfId="44" applyBorder="1" applyAlignment="1">
      <alignment horizont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0" fontId="0" fillId="0" borderId="16" xfId="0" applyBorder="1" applyAlignment="1">
      <alignment horizontal="left"/>
    </xf>
    <xf numFmtId="0" fontId="0" fillId="0" borderId="32" xfId="0" applyFont="1" applyBorder="1" applyAlignment="1">
      <alignment horizontal="left"/>
    </xf>
    <xf numFmtId="0" fontId="8" fillId="0" borderId="18" xfId="0" applyFont="1" applyBorder="1" applyAlignment="1">
      <alignment horizontal="left"/>
    </xf>
    <xf numFmtId="44" fontId="8" fillId="0" borderId="18" xfId="44" applyFont="1" applyBorder="1" applyAlignment="1">
      <alignment horizontal="right"/>
    </xf>
    <xf numFmtId="44" fontId="8" fillId="0" borderId="30" xfId="44" applyFont="1" applyBorder="1" applyAlignment="1">
      <alignment horizontal="right"/>
    </xf>
    <xf numFmtId="0" fontId="0" fillId="0" borderId="16"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0" fillId="0" borderId="16" xfId="0" applyBorder="1" applyAlignment="1">
      <alignment horizontal="center"/>
    </xf>
    <xf numFmtId="0" fontId="0" fillId="0" borderId="0" xfId="0" applyBorder="1" applyAlignment="1">
      <alignment horizontal="center"/>
    </xf>
    <xf numFmtId="0" fontId="7" fillId="0" borderId="17" xfId="0" applyFont="1" applyBorder="1" applyAlignment="1">
      <alignment horizontal="left"/>
    </xf>
    <xf numFmtId="0" fontId="7" fillId="0" borderId="18" xfId="0" applyFont="1" applyBorder="1" applyAlignment="1">
      <alignment horizontal="left"/>
    </xf>
    <xf numFmtId="0" fontId="0" fillId="0" borderId="16" xfId="0" applyFill="1" applyBorder="1" applyAlignment="1">
      <alignment horizontal="left"/>
    </xf>
    <xf numFmtId="0" fontId="0" fillId="0" borderId="0" xfId="0" applyFill="1" applyBorder="1" applyAlignment="1">
      <alignment horizontal="left"/>
    </xf>
    <xf numFmtId="0" fontId="0" fillId="0" borderId="17" xfId="0" applyBorder="1" applyAlignment="1">
      <alignment horizontal="left"/>
    </xf>
    <xf numFmtId="44" fontId="9" fillId="0" borderId="18" xfId="44" applyFont="1" applyBorder="1" applyAlignment="1">
      <alignment horizontal="center"/>
    </xf>
    <xf numFmtId="44" fontId="9" fillId="0" borderId="30" xfId="44"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37"/>
  <sheetViews>
    <sheetView tabSelected="1" zoomScale="59" zoomScaleNormal="59"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L46" sqref="L46"/>
    </sheetView>
  </sheetViews>
  <sheetFormatPr defaultColWidth="9.140625" defaultRowHeight="12.75"/>
  <cols>
    <col min="1" max="1" width="61.710937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5" width="13.421875" style="0" bestFit="1" customWidth="1"/>
    <col min="16" max="16" width="13.421875" style="0" customWidth="1"/>
    <col min="17" max="17" width="13.421875" style="0" bestFit="1" customWidth="1"/>
    <col min="18" max="18" width="14.57421875" style="0" customWidth="1"/>
  </cols>
  <sheetData>
    <row r="1" spans="1:22" ht="39.75" customHeight="1" thickBot="1">
      <c r="A1" s="6" t="s">
        <v>9</v>
      </c>
      <c r="B1" s="155" t="s">
        <v>28</v>
      </c>
      <c r="C1" s="156"/>
      <c r="D1" s="157"/>
      <c r="E1" s="157"/>
      <c r="F1" s="157"/>
      <c r="G1" s="158"/>
      <c r="H1" s="159" t="s">
        <v>27</v>
      </c>
      <c r="I1" s="160"/>
      <c r="J1" s="163" t="s">
        <v>107</v>
      </c>
      <c r="K1" s="164"/>
      <c r="L1" s="164"/>
      <c r="M1" s="164"/>
      <c r="N1" s="164"/>
      <c r="O1" s="164"/>
      <c r="P1" s="164"/>
      <c r="Q1" s="164"/>
      <c r="R1" s="165"/>
      <c r="S1" s="11"/>
      <c r="T1" s="11"/>
      <c r="U1" s="11"/>
      <c r="V1" s="11"/>
    </row>
    <row r="2" spans="1:18" ht="39.75" customHeight="1">
      <c r="A2" s="52" t="s">
        <v>189</v>
      </c>
      <c r="B2" s="44" t="s">
        <v>121</v>
      </c>
      <c r="C2" s="45" t="s">
        <v>141</v>
      </c>
      <c r="D2" s="46" t="s">
        <v>110</v>
      </c>
      <c r="E2" s="45" t="s">
        <v>85</v>
      </c>
      <c r="F2" s="46" t="s">
        <v>43</v>
      </c>
      <c r="G2" s="47" t="s">
        <v>44</v>
      </c>
      <c r="H2" s="48" t="s">
        <v>117</v>
      </c>
      <c r="I2" s="49" t="s">
        <v>116</v>
      </c>
      <c r="J2" s="50" t="s">
        <v>0</v>
      </c>
      <c r="K2" s="45" t="s">
        <v>34</v>
      </c>
      <c r="L2" s="45" t="s">
        <v>2</v>
      </c>
      <c r="M2" s="45" t="s">
        <v>1</v>
      </c>
      <c r="N2" s="45" t="s">
        <v>7</v>
      </c>
      <c r="O2" s="98" t="s">
        <v>171</v>
      </c>
      <c r="P2" s="71" t="s">
        <v>188</v>
      </c>
      <c r="Q2" s="45" t="s">
        <v>125</v>
      </c>
      <c r="R2" s="82" t="s">
        <v>169</v>
      </c>
    </row>
    <row r="3" spans="1:19" ht="18" customHeight="1">
      <c r="A3" s="101" t="s">
        <v>30</v>
      </c>
      <c r="B3" s="103"/>
      <c r="C3" s="103"/>
      <c r="D3" s="104"/>
      <c r="E3" s="103"/>
      <c r="F3" s="104"/>
      <c r="G3" s="103"/>
      <c r="H3" s="103"/>
      <c r="I3" s="103"/>
      <c r="J3" s="103"/>
      <c r="K3" s="103"/>
      <c r="L3" s="103"/>
      <c r="M3" s="103"/>
      <c r="N3" s="103"/>
      <c r="O3" s="103"/>
      <c r="P3" s="103"/>
      <c r="Q3" s="103"/>
      <c r="R3" s="105"/>
      <c r="S3" s="99"/>
    </row>
    <row r="4" spans="1:19" ht="18" customHeight="1">
      <c r="A4" s="3" t="s">
        <v>29</v>
      </c>
      <c r="B4" s="90">
        <v>0</v>
      </c>
      <c r="C4" s="90">
        <f>B4*1</f>
        <v>0</v>
      </c>
      <c r="D4" s="96"/>
      <c r="E4" s="76"/>
      <c r="F4" s="76"/>
      <c r="G4" s="76"/>
      <c r="H4" s="90">
        <f aca="true" t="shared" si="0" ref="H4:H10">(B4*1.075)*0.8884</f>
        <v>0</v>
      </c>
      <c r="I4" s="90">
        <f aca="true" t="shared" si="1" ref="I4:I10">(B4*1.075)*0.1116</f>
        <v>0</v>
      </c>
      <c r="J4" s="90">
        <v>0</v>
      </c>
      <c r="K4" s="92">
        <v>0</v>
      </c>
      <c r="L4" s="90">
        <v>0</v>
      </c>
      <c r="M4" s="76"/>
      <c r="N4" s="76"/>
      <c r="O4" s="75">
        <v>0</v>
      </c>
      <c r="P4" s="76"/>
      <c r="Q4" s="76"/>
      <c r="R4" s="76"/>
      <c r="S4" s="99"/>
    </row>
    <row r="5" spans="1:19" ht="18" customHeight="1">
      <c r="A5" s="119" t="s">
        <v>5</v>
      </c>
      <c r="B5" s="120">
        <v>0</v>
      </c>
      <c r="C5" s="74"/>
      <c r="D5" s="74"/>
      <c r="E5" s="74"/>
      <c r="F5" s="74"/>
      <c r="G5" s="120">
        <f>B5*1</f>
        <v>0</v>
      </c>
      <c r="H5" s="120">
        <f t="shared" si="0"/>
        <v>0</v>
      </c>
      <c r="I5" s="120">
        <f t="shared" si="1"/>
        <v>0</v>
      </c>
      <c r="J5" s="120">
        <v>0</v>
      </c>
      <c r="K5" s="120">
        <v>0</v>
      </c>
      <c r="L5" s="120">
        <v>0</v>
      </c>
      <c r="M5" s="74"/>
      <c r="N5" s="74"/>
      <c r="O5" s="73">
        <v>0</v>
      </c>
      <c r="P5" s="74"/>
      <c r="Q5" s="74"/>
      <c r="R5" s="74"/>
      <c r="S5" s="99"/>
    </row>
    <row r="6" spans="1:19" ht="18" customHeight="1">
      <c r="A6" s="3" t="s">
        <v>96</v>
      </c>
      <c r="B6" s="90">
        <v>0</v>
      </c>
      <c r="C6" s="90">
        <f>(B6*1)/2</f>
        <v>0</v>
      </c>
      <c r="D6" s="96"/>
      <c r="E6" s="76"/>
      <c r="F6" s="76"/>
      <c r="G6" s="90">
        <f>B6/2</f>
        <v>0</v>
      </c>
      <c r="H6" s="90">
        <f t="shared" si="0"/>
        <v>0</v>
      </c>
      <c r="I6" s="90">
        <f t="shared" si="1"/>
        <v>0</v>
      </c>
      <c r="J6" s="90">
        <v>0</v>
      </c>
      <c r="K6" s="90">
        <v>0</v>
      </c>
      <c r="L6" s="90">
        <v>0</v>
      </c>
      <c r="M6" s="76"/>
      <c r="N6" s="76"/>
      <c r="O6" s="75">
        <v>0</v>
      </c>
      <c r="P6" s="76"/>
      <c r="Q6" s="76"/>
      <c r="R6" s="76"/>
      <c r="S6" s="99"/>
    </row>
    <row r="7" spans="1:19" ht="18" customHeight="1">
      <c r="A7" s="119" t="s">
        <v>3</v>
      </c>
      <c r="B7" s="120">
        <v>0</v>
      </c>
      <c r="C7" s="120">
        <f>B7*1</f>
        <v>0</v>
      </c>
      <c r="D7" s="121"/>
      <c r="E7" s="74"/>
      <c r="F7" s="74"/>
      <c r="G7" s="74"/>
      <c r="H7" s="120">
        <f t="shared" si="0"/>
        <v>0</v>
      </c>
      <c r="I7" s="120">
        <f t="shared" si="1"/>
        <v>0</v>
      </c>
      <c r="J7" s="120">
        <v>0</v>
      </c>
      <c r="K7" s="120">
        <v>0</v>
      </c>
      <c r="L7" s="120">
        <v>0</v>
      </c>
      <c r="M7" s="74"/>
      <c r="N7" s="74"/>
      <c r="O7" s="73">
        <v>0</v>
      </c>
      <c r="P7" s="74"/>
      <c r="Q7" s="120">
        <v>0</v>
      </c>
      <c r="R7" s="74"/>
      <c r="S7" s="99"/>
    </row>
    <row r="8" spans="1:19" ht="18" customHeight="1">
      <c r="A8" s="3" t="s">
        <v>134</v>
      </c>
      <c r="B8" s="90">
        <v>0</v>
      </c>
      <c r="C8" s="75">
        <f>B8*0.25</f>
        <v>0</v>
      </c>
      <c r="D8" s="76"/>
      <c r="E8" s="76"/>
      <c r="F8" s="76"/>
      <c r="G8" s="90">
        <f>B8*0.75</f>
        <v>0</v>
      </c>
      <c r="H8" s="90">
        <f t="shared" si="0"/>
        <v>0</v>
      </c>
      <c r="I8" s="90">
        <f t="shared" si="1"/>
        <v>0</v>
      </c>
      <c r="J8" s="90">
        <v>0</v>
      </c>
      <c r="K8" s="90">
        <v>0</v>
      </c>
      <c r="L8" s="90">
        <v>0</v>
      </c>
      <c r="M8" s="76"/>
      <c r="N8" s="76"/>
      <c r="O8" s="75">
        <v>0</v>
      </c>
      <c r="P8" s="76"/>
      <c r="Q8" s="76"/>
      <c r="R8" s="76"/>
      <c r="S8" s="99"/>
    </row>
    <row r="9" spans="1:19" ht="18" customHeight="1">
      <c r="A9" s="119" t="s">
        <v>172</v>
      </c>
      <c r="B9" s="120">
        <v>0</v>
      </c>
      <c r="C9" s="73">
        <v>0</v>
      </c>
      <c r="D9" s="74"/>
      <c r="E9" s="74"/>
      <c r="F9" s="74"/>
      <c r="G9" s="120"/>
      <c r="H9" s="120">
        <f t="shared" si="0"/>
        <v>0</v>
      </c>
      <c r="I9" s="120">
        <f t="shared" si="1"/>
        <v>0</v>
      </c>
      <c r="J9" s="120">
        <v>0</v>
      </c>
      <c r="K9" s="120">
        <v>0</v>
      </c>
      <c r="L9" s="120">
        <v>0</v>
      </c>
      <c r="M9" s="74"/>
      <c r="N9" s="74"/>
      <c r="O9" s="73">
        <v>0</v>
      </c>
      <c r="P9" s="79"/>
      <c r="Q9" s="74"/>
      <c r="R9" s="74"/>
      <c r="S9" s="99"/>
    </row>
    <row r="10" spans="1:19" ht="18" customHeight="1">
      <c r="A10" s="3" t="s">
        <v>81</v>
      </c>
      <c r="B10" s="90">
        <v>0</v>
      </c>
      <c r="C10" s="90">
        <f>B10*1</f>
        <v>0</v>
      </c>
      <c r="D10" s="96"/>
      <c r="E10" s="76"/>
      <c r="F10" s="76"/>
      <c r="G10" s="76"/>
      <c r="H10" s="90">
        <f t="shared" si="0"/>
        <v>0</v>
      </c>
      <c r="I10" s="90">
        <f t="shared" si="1"/>
        <v>0</v>
      </c>
      <c r="J10" s="90">
        <v>0</v>
      </c>
      <c r="K10" s="90">
        <v>0</v>
      </c>
      <c r="L10" s="90">
        <v>0</v>
      </c>
      <c r="M10" s="76"/>
      <c r="N10" s="76"/>
      <c r="O10" s="75">
        <v>0</v>
      </c>
      <c r="P10" s="90">
        <v>0</v>
      </c>
      <c r="Q10" s="76"/>
      <c r="R10" s="76"/>
      <c r="S10" s="99"/>
    </row>
    <row r="11" spans="1:19" ht="18" customHeight="1">
      <c r="A11" s="102" t="s">
        <v>123</v>
      </c>
      <c r="B11" s="106"/>
      <c r="C11" s="106"/>
      <c r="D11" s="106"/>
      <c r="E11" s="106"/>
      <c r="F11" s="106"/>
      <c r="G11" s="106"/>
      <c r="H11" s="106"/>
      <c r="I11" s="106"/>
      <c r="J11" s="106"/>
      <c r="K11" s="106"/>
      <c r="L11" s="106"/>
      <c r="M11" s="106"/>
      <c r="N11" s="106"/>
      <c r="O11" s="106"/>
      <c r="P11" s="106"/>
      <c r="Q11" s="106"/>
      <c r="R11" s="106"/>
      <c r="S11" s="99"/>
    </row>
    <row r="12" spans="1:19" ht="18" customHeight="1">
      <c r="A12" s="3" t="s">
        <v>31</v>
      </c>
      <c r="B12" s="90">
        <v>0</v>
      </c>
      <c r="C12" s="76"/>
      <c r="D12" s="76"/>
      <c r="E12" s="90">
        <f>B12*1</f>
        <v>0</v>
      </c>
      <c r="F12" s="76"/>
      <c r="G12" s="76"/>
      <c r="H12" s="90">
        <f>(B12*1.075)*0.8884</f>
        <v>0</v>
      </c>
      <c r="I12" s="90">
        <f>(B12*1.075)*0.1116</f>
        <v>0</v>
      </c>
      <c r="J12" s="90">
        <v>0</v>
      </c>
      <c r="K12" s="90"/>
      <c r="L12" s="90"/>
      <c r="M12" s="76"/>
      <c r="N12" s="76"/>
      <c r="O12" s="75">
        <v>0</v>
      </c>
      <c r="P12" s="76"/>
      <c r="Q12" s="76"/>
      <c r="R12" s="76"/>
      <c r="S12" s="99"/>
    </row>
    <row r="13" spans="1:19" ht="18" customHeight="1">
      <c r="A13" s="119" t="s">
        <v>45</v>
      </c>
      <c r="B13" s="120">
        <v>0</v>
      </c>
      <c r="C13" s="120">
        <f>B13*0.25</f>
        <v>0</v>
      </c>
      <c r="D13" s="74"/>
      <c r="E13" s="120">
        <f>B13*0.75</f>
        <v>0</v>
      </c>
      <c r="F13" s="74"/>
      <c r="G13" s="74"/>
      <c r="H13" s="120">
        <f>(B13*1.075)*0.8884</f>
        <v>0</v>
      </c>
      <c r="I13" s="120">
        <f>(B13*1.075)*0.1116</f>
        <v>0</v>
      </c>
      <c r="J13" s="120">
        <v>0</v>
      </c>
      <c r="K13" s="120"/>
      <c r="L13" s="120"/>
      <c r="M13" s="74"/>
      <c r="N13" s="74"/>
      <c r="O13" s="73">
        <v>0</v>
      </c>
      <c r="P13" s="74"/>
      <c r="Q13" s="74"/>
      <c r="R13" s="74"/>
      <c r="S13" s="99"/>
    </row>
    <row r="14" spans="1:19" ht="18" customHeight="1">
      <c r="A14" s="3" t="s">
        <v>32</v>
      </c>
      <c r="B14" s="90">
        <v>0</v>
      </c>
      <c r="C14" s="90">
        <f>B14*0.25</f>
        <v>0</v>
      </c>
      <c r="D14" s="76"/>
      <c r="E14" s="90">
        <f>B14*0.75</f>
        <v>0</v>
      </c>
      <c r="F14" s="76"/>
      <c r="G14" s="76"/>
      <c r="H14" s="90">
        <f>(B14*1.075)*0.8884</f>
        <v>0</v>
      </c>
      <c r="I14" s="90">
        <f>(B14*1.075)*0.1116</f>
        <v>0</v>
      </c>
      <c r="J14" s="90">
        <v>0</v>
      </c>
      <c r="K14" s="90"/>
      <c r="L14" s="90"/>
      <c r="M14" s="76"/>
      <c r="N14" s="76"/>
      <c r="O14" s="75">
        <v>0</v>
      </c>
      <c r="P14" s="76"/>
      <c r="Q14" s="76"/>
      <c r="R14" s="90">
        <v>0</v>
      </c>
      <c r="S14" s="99"/>
    </row>
    <row r="15" spans="1:19" ht="18" customHeight="1">
      <c r="A15" s="119" t="s">
        <v>33</v>
      </c>
      <c r="B15" s="120">
        <v>0</v>
      </c>
      <c r="C15" s="120">
        <f>B15*0.25</f>
        <v>0</v>
      </c>
      <c r="D15" s="74"/>
      <c r="E15" s="120">
        <f>B15*0.75</f>
        <v>0</v>
      </c>
      <c r="F15" s="74"/>
      <c r="G15" s="74"/>
      <c r="H15" s="120">
        <f>(B15*1.075)*0.8884</f>
        <v>0</v>
      </c>
      <c r="I15" s="120">
        <f>(B15*1.075)*0.1116</f>
        <v>0</v>
      </c>
      <c r="J15" s="121"/>
      <c r="K15" s="120"/>
      <c r="L15" s="120"/>
      <c r="M15" s="74"/>
      <c r="N15" s="74"/>
      <c r="O15" s="73">
        <v>0</v>
      </c>
      <c r="P15" s="74"/>
      <c r="Q15" s="74"/>
      <c r="R15" s="74"/>
      <c r="S15" s="99"/>
    </row>
    <row r="16" spans="1:19" ht="18" customHeight="1">
      <c r="A16" s="102" t="s">
        <v>35</v>
      </c>
      <c r="B16" s="106"/>
      <c r="C16" s="106"/>
      <c r="D16" s="106"/>
      <c r="E16" s="106"/>
      <c r="F16" s="106"/>
      <c r="G16" s="106"/>
      <c r="H16" s="106"/>
      <c r="I16" s="106"/>
      <c r="J16" s="106"/>
      <c r="K16" s="106"/>
      <c r="L16" s="106"/>
      <c r="M16" s="106"/>
      <c r="N16" s="106"/>
      <c r="O16" s="106"/>
      <c r="P16" s="106"/>
      <c r="Q16" s="106"/>
      <c r="R16" s="106"/>
      <c r="S16" s="99"/>
    </row>
    <row r="17" spans="1:19" ht="18" customHeight="1">
      <c r="A17" s="93" t="s">
        <v>135</v>
      </c>
      <c r="B17" s="75">
        <v>0</v>
      </c>
      <c r="C17" s="75">
        <f aca="true" t="shared" si="2" ref="C17:C24">B17</f>
        <v>0</v>
      </c>
      <c r="D17" s="76"/>
      <c r="E17" s="76"/>
      <c r="F17" s="76"/>
      <c r="G17" s="76"/>
      <c r="H17" s="90">
        <f>(B17*1.075)*0.8884</f>
        <v>0</v>
      </c>
      <c r="I17" s="90">
        <f>(B17*1.075)*0.1116</f>
        <v>0</v>
      </c>
      <c r="J17" s="76"/>
      <c r="K17" s="75"/>
      <c r="L17" s="75"/>
      <c r="M17" s="76"/>
      <c r="N17" s="76"/>
      <c r="O17" s="77"/>
      <c r="P17" s="76"/>
      <c r="Q17" s="76"/>
      <c r="R17" s="76"/>
      <c r="S17" s="99"/>
    </row>
    <row r="18" spans="1:19" ht="18" customHeight="1" thickBot="1">
      <c r="A18" s="122" t="s">
        <v>159</v>
      </c>
      <c r="B18" s="85">
        <v>0</v>
      </c>
      <c r="C18" s="85">
        <f t="shared" si="2"/>
        <v>0</v>
      </c>
      <c r="D18" s="86"/>
      <c r="E18" s="86"/>
      <c r="F18" s="86"/>
      <c r="G18" s="86"/>
      <c r="H18" s="86"/>
      <c r="I18" s="86"/>
      <c r="J18" s="86"/>
      <c r="K18" s="86"/>
      <c r="L18" s="85"/>
      <c r="M18" s="86"/>
      <c r="N18" s="86"/>
      <c r="O18" s="86"/>
      <c r="P18" s="86"/>
      <c r="Q18" s="86"/>
      <c r="R18" s="86"/>
      <c r="S18" s="99"/>
    </row>
    <row r="19" spans="1:19" ht="18" customHeight="1" thickBot="1" thickTop="1">
      <c r="A19" s="124" t="s">
        <v>177</v>
      </c>
      <c r="B19" s="87"/>
      <c r="C19" s="87"/>
      <c r="D19" s="88"/>
      <c r="E19" s="88"/>
      <c r="F19" s="88"/>
      <c r="G19" s="88"/>
      <c r="H19" s="88"/>
      <c r="I19" s="88"/>
      <c r="J19" s="88"/>
      <c r="K19" s="88"/>
      <c r="L19" s="87"/>
      <c r="M19" s="88"/>
      <c r="N19" s="88"/>
      <c r="O19" s="88"/>
      <c r="P19" s="88"/>
      <c r="Q19" s="88"/>
      <c r="R19" s="88"/>
      <c r="S19" s="99"/>
    </row>
    <row r="20" spans="1:19" ht="18" customHeight="1" thickTop="1">
      <c r="A20" s="123" t="s">
        <v>174</v>
      </c>
      <c r="B20" s="80">
        <v>0</v>
      </c>
      <c r="C20" s="80">
        <f t="shared" si="2"/>
        <v>0</v>
      </c>
      <c r="D20" s="81"/>
      <c r="E20" s="81"/>
      <c r="F20" s="81"/>
      <c r="G20" s="81"/>
      <c r="H20" s="94">
        <f>(B20*1.075)*0.8884</f>
        <v>0</v>
      </c>
      <c r="I20" s="94">
        <f>(B20*1.075)*0.1116</f>
        <v>0</v>
      </c>
      <c r="J20" s="80">
        <v>0</v>
      </c>
      <c r="K20" s="80">
        <v>0</v>
      </c>
      <c r="L20" s="80">
        <v>0</v>
      </c>
      <c r="M20" s="80">
        <v>0</v>
      </c>
      <c r="N20" s="80">
        <v>0</v>
      </c>
      <c r="O20" s="80">
        <v>0</v>
      </c>
      <c r="P20" s="137"/>
      <c r="Q20" s="137"/>
      <c r="R20" s="137"/>
      <c r="S20" s="99"/>
    </row>
    <row r="21" spans="1:19" ht="18" customHeight="1" thickBot="1">
      <c r="A21" s="122" t="s">
        <v>175</v>
      </c>
      <c r="B21" s="85">
        <v>0</v>
      </c>
      <c r="C21" s="85">
        <f t="shared" si="2"/>
        <v>0</v>
      </c>
      <c r="D21" s="86"/>
      <c r="E21" s="86"/>
      <c r="F21" s="86"/>
      <c r="G21" s="86"/>
      <c r="H21" s="128">
        <f>(B21*1.075)*0.8884</f>
        <v>0</v>
      </c>
      <c r="I21" s="128">
        <f>(B21*1.075)*0.1116</f>
        <v>0</v>
      </c>
      <c r="J21" s="85">
        <v>0</v>
      </c>
      <c r="K21" s="85">
        <v>0</v>
      </c>
      <c r="L21" s="85">
        <v>0</v>
      </c>
      <c r="M21" s="85">
        <v>0</v>
      </c>
      <c r="N21" s="85">
        <v>0</v>
      </c>
      <c r="O21" s="85">
        <v>0</v>
      </c>
      <c r="P21" s="134"/>
      <c r="Q21" s="134"/>
      <c r="R21" s="134"/>
      <c r="S21" s="99"/>
    </row>
    <row r="22" spans="1:19" ht="18" customHeight="1" thickBot="1" thickTop="1">
      <c r="A22" s="124" t="s">
        <v>176</v>
      </c>
      <c r="B22" s="87"/>
      <c r="C22" s="87"/>
      <c r="D22" s="88"/>
      <c r="E22" s="88"/>
      <c r="F22" s="88"/>
      <c r="G22" s="88"/>
      <c r="H22" s="129"/>
      <c r="I22" s="129"/>
      <c r="J22" s="88"/>
      <c r="K22" s="88"/>
      <c r="L22" s="87"/>
      <c r="M22" s="88"/>
      <c r="N22" s="88"/>
      <c r="O22" s="88"/>
      <c r="P22" s="88"/>
      <c r="Q22" s="88"/>
      <c r="R22" s="88"/>
      <c r="S22" s="99"/>
    </row>
    <row r="23" spans="1:19" ht="18" customHeight="1" thickTop="1">
      <c r="A23" s="125" t="s">
        <v>111</v>
      </c>
      <c r="B23" s="94">
        <v>0</v>
      </c>
      <c r="C23" s="80">
        <f t="shared" si="2"/>
        <v>0</v>
      </c>
      <c r="D23" s="81"/>
      <c r="E23" s="81"/>
      <c r="F23" s="94">
        <v>0</v>
      </c>
      <c r="G23" s="126"/>
      <c r="H23" s="94">
        <f>(B23*1.075)*0.8884</f>
        <v>0</v>
      </c>
      <c r="I23" s="94">
        <f>(B23*1.075)*0.1116</f>
        <v>0</v>
      </c>
      <c r="J23" s="94">
        <v>0</v>
      </c>
      <c r="K23" s="94">
        <v>0</v>
      </c>
      <c r="L23" s="94">
        <v>0</v>
      </c>
      <c r="M23" s="94">
        <v>0</v>
      </c>
      <c r="N23" s="94">
        <v>0</v>
      </c>
      <c r="O23" s="94"/>
      <c r="P23" s="81"/>
      <c r="Q23" s="81"/>
      <c r="R23" s="81"/>
      <c r="S23" s="99"/>
    </row>
    <row r="24" spans="1:19" ht="18" customHeight="1" thickBot="1">
      <c r="A24" s="72" t="s">
        <v>112</v>
      </c>
      <c r="B24" s="128">
        <v>0</v>
      </c>
      <c r="C24" s="128">
        <f t="shared" si="2"/>
        <v>0</v>
      </c>
      <c r="D24" s="86"/>
      <c r="E24" s="86"/>
      <c r="F24" s="128">
        <v>0</v>
      </c>
      <c r="G24" s="127"/>
      <c r="H24" s="128">
        <f>(B24*1.075)*0.8884</f>
        <v>0</v>
      </c>
      <c r="I24" s="128">
        <f>(B24*1.075)*0.1116</f>
        <v>0</v>
      </c>
      <c r="J24" s="128">
        <v>0</v>
      </c>
      <c r="K24" s="128">
        <v>0</v>
      </c>
      <c r="L24" s="128">
        <v>0</v>
      </c>
      <c r="M24" s="128">
        <v>0</v>
      </c>
      <c r="N24" s="128">
        <v>0</v>
      </c>
      <c r="O24" s="128">
        <v>0</v>
      </c>
      <c r="P24" s="86"/>
      <c r="Q24" s="86"/>
      <c r="R24" s="86"/>
      <c r="S24" s="99"/>
    </row>
    <row r="25" spans="1:19" ht="18" customHeight="1" thickBot="1" thickTop="1">
      <c r="A25" s="124" t="s">
        <v>179</v>
      </c>
      <c r="B25" s="129"/>
      <c r="C25" s="129"/>
      <c r="D25" s="88"/>
      <c r="E25" s="88"/>
      <c r="F25" s="129"/>
      <c r="G25" s="129"/>
      <c r="H25" s="129"/>
      <c r="I25" s="129"/>
      <c r="J25" s="129"/>
      <c r="K25" s="129"/>
      <c r="L25" s="129"/>
      <c r="M25" s="129"/>
      <c r="N25" s="129"/>
      <c r="O25" s="129"/>
      <c r="P25" s="88"/>
      <c r="Q25" s="130"/>
      <c r="R25" s="131" t="s">
        <v>170</v>
      </c>
      <c r="S25" s="118"/>
    </row>
    <row r="26" spans="1:19" ht="18" customHeight="1" thickTop="1">
      <c r="A26" s="125" t="s">
        <v>111</v>
      </c>
      <c r="B26" s="94">
        <v>0</v>
      </c>
      <c r="C26" s="94">
        <v>0</v>
      </c>
      <c r="D26" s="81"/>
      <c r="E26" s="81"/>
      <c r="F26" s="94">
        <v>0</v>
      </c>
      <c r="G26" s="126"/>
      <c r="H26" s="94">
        <v>0</v>
      </c>
      <c r="I26" s="94">
        <v>0</v>
      </c>
      <c r="J26" s="94">
        <v>0</v>
      </c>
      <c r="K26" s="94">
        <v>0</v>
      </c>
      <c r="L26" s="94">
        <v>0</v>
      </c>
      <c r="M26" s="94">
        <v>0</v>
      </c>
      <c r="N26" s="94">
        <v>0</v>
      </c>
      <c r="O26" s="94">
        <v>0</v>
      </c>
      <c r="P26" s="81"/>
      <c r="Q26" s="81"/>
      <c r="R26" s="80">
        <v>0</v>
      </c>
      <c r="S26" s="99"/>
    </row>
    <row r="27" spans="1:19" ht="18" customHeight="1" thickBot="1">
      <c r="A27" s="132" t="s">
        <v>112</v>
      </c>
      <c r="B27" s="136">
        <v>0</v>
      </c>
      <c r="C27" s="136">
        <v>0</v>
      </c>
      <c r="D27" s="134"/>
      <c r="E27" s="134"/>
      <c r="F27" s="136">
        <v>0</v>
      </c>
      <c r="G27" s="135"/>
      <c r="H27" s="136">
        <v>0</v>
      </c>
      <c r="I27" s="136">
        <v>0</v>
      </c>
      <c r="J27" s="136">
        <v>0</v>
      </c>
      <c r="K27" s="136">
        <v>0</v>
      </c>
      <c r="L27" s="136">
        <v>0</v>
      </c>
      <c r="M27" s="136">
        <v>0</v>
      </c>
      <c r="N27" s="136">
        <v>0</v>
      </c>
      <c r="O27" s="136">
        <v>0</v>
      </c>
      <c r="P27" s="134"/>
      <c r="Q27" s="134"/>
      <c r="R27" s="133">
        <v>0</v>
      </c>
      <c r="S27" s="99"/>
    </row>
    <row r="28" spans="1:19" ht="18" customHeight="1" thickTop="1">
      <c r="A28" s="125" t="s">
        <v>144</v>
      </c>
      <c r="B28" s="94">
        <v>0</v>
      </c>
      <c r="C28" s="94">
        <v>0</v>
      </c>
      <c r="D28" s="81"/>
      <c r="E28" s="81"/>
      <c r="F28" s="94">
        <v>0</v>
      </c>
      <c r="G28" s="126"/>
      <c r="H28" s="94">
        <v>0</v>
      </c>
      <c r="I28" s="94">
        <v>0</v>
      </c>
      <c r="J28" s="81"/>
      <c r="K28" s="94">
        <v>0</v>
      </c>
      <c r="L28" s="94">
        <v>0</v>
      </c>
      <c r="M28" s="126"/>
      <c r="N28" s="126"/>
      <c r="O28" s="94">
        <v>0</v>
      </c>
      <c r="P28" s="81"/>
      <c r="Q28" s="81"/>
      <c r="R28" s="81"/>
      <c r="S28" s="99"/>
    </row>
    <row r="29" spans="1:19" ht="18" customHeight="1">
      <c r="A29" s="119" t="s">
        <v>143</v>
      </c>
      <c r="B29" s="120">
        <v>0</v>
      </c>
      <c r="C29" s="120">
        <v>0</v>
      </c>
      <c r="D29" s="74"/>
      <c r="E29" s="74"/>
      <c r="F29" s="120">
        <v>0</v>
      </c>
      <c r="G29" s="121"/>
      <c r="H29" s="120">
        <v>0</v>
      </c>
      <c r="I29" s="120">
        <v>0</v>
      </c>
      <c r="J29" s="74"/>
      <c r="K29" s="120">
        <v>0</v>
      </c>
      <c r="L29" s="120">
        <v>0</v>
      </c>
      <c r="M29" s="121"/>
      <c r="N29" s="121"/>
      <c r="O29" s="120">
        <v>0</v>
      </c>
      <c r="P29" s="74"/>
      <c r="Q29" s="74"/>
      <c r="R29" s="74"/>
      <c r="S29" s="99"/>
    </row>
    <row r="30" spans="1:19" ht="18" customHeight="1">
      <c r="A30" s="3" t="s">
        <v>6</v>
      </c>
      <c r="B30" s="90">
        <v>0</v>
      </c>
      <c r="C30" s="76"/>
      <c r="D30" s="76"/>
      <c r="E30" s="76"/>
      <c r="F30" s="90">
        <f>B30*1</f>
        <v>0</v>
      </c>
      <c r="G30" s="76"/>
      <c r="H30" s="90">
        <f>(B30*1.075)*0.8884</f>
        <v>0</v>
      </c>
      <c r="I30" s="90">
        <f>(B30*1.075)*0.1116</f>
        <v>0</v>
      </c>
      <c r="J30" s="90">
        <v>0</v>
      </c>
      <c r="K30" s="90">
        <v>0</v>
      </c>
      <c r="L30" s="90">
        <v>0</v>
      </c>
      <c r="M30" s="76"/>
      <c r="N30" s="76"/>
      <c r="O30" s="75">
        <v>0</v>
      </c>
      <c r="P30" s="76"/>
      <c r="Q30" s="76"/>
      <c r="R30" s="76"/>
      <c r="S30" s="99"/>
    </row>
    <row r="31" spans="1:19" ht="18" customHeight="1">
      <c r="A31" s="102" t="s">
        <v>119</v>
      </c>
      <c r="B31" s="106"/>
      <c r="C31" s="106"/>
      <c r="D31" s="106"/>
      <c r="E31" s="106"/>
      <c r="F31" s="106"/>
      <c r="G31" s="106"/>
      <c r="H31" s="106"/>
      <c r="I31" s="106"/>
      <c r="J31" s="106"/>
      <c r="K31" s="106"/>
      <c r="L31" s="106"/>
      <c r="M31" s="106"/>
      <c r="N31" s="106"/>
      <c r="O31" s="106"/>
      <c r="P31" s="106"/>
      <c r="Q31" s="106"/>
      <c r="R31" s="106"/>
      <c r="S31" s="99"/>
    </row>
    <row r="32" spans="1:19" ht="18" customHeight="1">
      <c r="A32" s="3" t="s">
        <v>115</v>
      </c>
      <c r="B32" s="90">
        <v>0</v>
      </c>
      <c r="C32" s="90">
        <f>B32*1</f>
        <v>0</v>
      </c>
      <c r="D32" s="96"/>
      <c r="E32" s="76"/>
      <c r="F32" s="96"/>
      <c r="G32" s="96"/>
      <c r="H32" s="90">
        <f>(B32*1.075)*0.8884</f>
        <v>0</v>
      </c>
      <c r="I32" s="90">
        <f>(B32*1.075)*0.1116</f>
        <v>0</v>
      </c>
      <c r="J32" s="90">
        <v>0</v>
      </c>
      <c r="K32" s="90">
        <v>0</v>
      </c>
      <c r="L32" s="90">
        <v>0</v>
      </c>
      <c r="M32" s="96"/>
      <c r="N32" s="96"/>
      <c r="O32" s="90">
        <v>0</v>
      </c>
      <c r="P32" s="76"/>
      <c r="Q32" s="76"/>
      <c r="R32" s="76"/>
      <c r="S32" s="99"/>
    </row>
    <row r="33" spans="1:19" ht="18" customHeight="1">
      <c r="A33" s="119" t="s">
        <v>118</v>
      </c>
      <c r="B33" s="120">
        <v>0</v>
      </c>
      <c r="C33" s="120">
        <f>B33*1</f>
        <v>0</v>
      </c>
      <c r="D33" s="121"/>
      <c r="E33" s="74"/>
      <c r="F33" s="121"/>
      <c r="G33" s="121"/>
      <c r="H33" s="120">
        <f>(B33*1.075)*0.8884</f>
        <v>0</v>
      </c>
      <c r="I33" s="120">
        <f>(B33*1.075)*0.1116</f>
        <v>0</v>
      </c>
      <c r="J33" s="120">
        <v>0</v>
      </c>
      <c r="K33" s="120">
        <v>0</v>
      </c>
      <c r="L33" s="120">
        <v>0</v>
      </c>
      <c r="M33" s="121"/>
      <c r="N33" s="121"/>
      <c r="O33" s="120">
        <v>0</v>
      </c>
      <c r="P33" s="74"/>
      <c r="Q33" s="74"/>
      <c r="R33" s="74"/>
      <c r="S33" s="99"/>
    </row>
    <row r="34" spans="1:19" ht="18" customHeight="1">
      <c r="A34" s="102" t="s">
        <v>4</v>
      </c>
      <c r="B34" s="107" t="s">
        <v>140</v>
      </c>
      <c r="C34" s="107" t="s">
        <v>138</v>
      </c>
      <c r="D34" s="107" t="s">
        <v>137</v>
      </c>
      <c r="E34" s="108"/>
      <c r="F34" s="107" t="s">
        <v>136</v>
      </c>
      <c r="G34" s="107" t="s">
        <v>139</v>
      </c>
      <c r="H34" s="106"/>
      <c r="I34" s="106"/>
      <c r="J34" s="106"/>
      <c r="K34" s="106"/>
      <c r="L34" s="106"/>
      <c r="M34" s="106"/>
      <c r="N34" s="106"/>
      <c r="O34" s="109"/>
      <c r="P34" s="106"/>
      <c r="Q34" s="106"/>
      <c r="R34" s="106"/>
      <c r="S34" s="99"/>
    </row>
    <row r="35" spans="1:18" ht="18" customHeight="1">
      <c r="A35" s="51" t="s">
        <v>36</v>
      </c>
      <c r="B35" s="96"/>
      <c r="C35" s="96"/>
      <c r="D35" s="96"/>
      <c r="E35" s="76"/>
      <c r="F35" s="96"/>
      <c r="G35" s="96"/>
      <c r="H35" s="12"/>
      <c r="I35" s="12"/>
      <c r="J35" s="12"/>
      <c r="K35" s="12"/>
      <c r="L35" s="12"/>
      <c r="M35" s="12"/>
      <c r="N35" s="12"/>
      <c r="O35" s="12"/>
      <c r="P35" s="12"/>
      <c r="Q35" s="12"/>
      <c r="R35" s="12"/>
    </row>
    <row r="36" spans="1:18" ht="18" customHeight="1">
      <c r="A36" s="5" t="s">
        <v>82</v>
      </c>
      <c r="B36" s="96"/>
      <c r="C36" s="96"/>
      <c r="D36" s="96"/>
      <c r="E36" s="76"/>
      <c r="F36" s="96"/>
      <c r="G36" s="96"/>
      <c r="H36" s="12"/>
      <c r="Q36" s="14"/>
      <c r="R36" s="59"/>
    </row>
    <row r="37" spans="1:18" ht="18" customHeight="1">
      <c r="A37" s="72" t="s">
        <v>37</v>
      </c>
      <c r="B37" s="120">
        <v>0</v>
      </c>
      <c r="C37" s="120">
        <f>B37*0.25</f>
        <v>0</v>
      </c>
      <c r="D37" s="120">
        <f>B37*0.25</f>
        <v>0</v>
      </c>
      <c r="E37" s="74"/>
      <c r="F37" s="120">
        <f>B37*0.25</f>
        <v>0</v>
      </c>
      <c r="G37" s="120">
        <f>B37*0.25</f>
        <v>0</v>
      </c>
      <c r="H37" s="12"/>
      <c r="R37" s="14"/>
    </row>
    <row r="38" spans="1:18" ht="18" customHeight="1">
      <c r="A38" s="5" t="s">
        <v>83</v>
      </c>
      <c r="B38" s="90">
        <v>0</v>
      </c>
      <c r="C38" s="90">
        <f>B38*0.25</f>
        <v>0</v>
      </c>
      <c r="D38" s="90">
        <f>B38*0.25</f>
        <v>0</v>
      </c>
      <c r="E38" s="76"/>
      <c r="F38" s="90">
        <f>B38*0.25</f>
        <v>0</v>
      </c>
      <c r="G38" s="90">
        <f>B38*0.25</f>
        <v>0</v>
      </c>
      <c r="H38" s="12"/>
      <c r="R38" s="14"/>
    </row>
    <row r="39" spans="1:18" ht="18" customHeight="1">
      <c r="A39" s="5"/>
      <c r="B39" s="90"/>
      <c r="C39" s="90"/>
      <c r="D39" s="90"/>
      <c r="E39" s="76"/>
      <c r="F39" s="90"/>
      <c r="G39" s="90"/>
      <c r="H39" s="12"/>
      <c r="R39" s="14"/>
    </row>
    <row r="40" spans="1:18" ht="18" customHeight="1">
      <c r="A40" s="139" t="s">
        <v>187</v>
      </c>
      <c r="B40" s="90"/>
      <c r="C40" s="90"/>
      <c r="D40" s="90"/>
      <c r="E40" s="76"/>
      <c r="F40" s="90"/>
      <c r="G40" s="90"/>
      <c r="H40" s="12"/>
      <c r="R40" s="14"/>
    </row>
    <row r="41" spans="1:18" ht="18" customHeight="1">
      <c r="A41" s="142" t="s">
        <v>187</v>
      </c>
      <c r="B41" s="76"/>
      <c r="C41" s="76"/>
      <c r="D41" s="76"/>
      <c r="E41" s="76"/>
      <c r="F41" s="77"/>
      <c r="G41" s="76"/>
      <c r="H41" s="12"/>
      <c r="R41" s="14"/>
    </row>
    <row r="42" spans="1:18" ht="18" customHeight="1" hidden="1" thickTop="1">
      <c r="A42" s="83" t="s">
        <v>26</v>
      </c>
      <c r="B42" s="138"/>
      <c r="C42" s="97"/>
      <c r="D42" s="97"/>
      <c r="E42" s="97"/>
      <c r="F42" s="97"/>
      <c r="G42" s="97"/>
      <c r="H42" s="53" t="s">
        <v>178</v>
      </c>
      <c r="R42" s="14"/>
    </row>
    <row r="43" spans="1:18" ht="18" customHeight="1" hidden="1">
      <c r="A43" s="4" t="s">
        <v>113</v>
      </c>
      <c r="B43" s="84"/>
      <c r="C43" s="78">
        <f>B42*1</f>
        <v>0</v>
      </c>
      <c r="D43" s="84"/>
      <c r="E43" s="84"/>
      <c r="F43" s="84"/>
      <c r="G43" s="84"/>
      <c r="H43" s="66" t="s">
        <v>178</v>
      </c>
      <c r="R43" s="14"/>
    </row>
    <row r="44" spans="1:18" ht="18" customHeight="1" hidden="1" thickBot="1">
      <c r="A44" s="2" t="s">
        <v>114</v>
      </c>
      <c r="B44" s="84"/>
      <c r="C44" s="84"/>
      <c r="D44" s="111"/>
      <c r="E44" s="84"/>
      <c r="F44" s="84"/>
      <c r="G44" s="84"/>
      <c r="H44" s="66" t="s">
        <v>178</v>
      </c>
      <c r="R44" s="14"/>
    </row>
    <row r="45" spans="1:18" ht="18" customHeight="1">
      <c r="A45" s="110" t="s">
        <v>84</v>
      </c>
      <c r="B45" s="112"/>
      <c r="C45" s="113"/>
      <c r="D45" s="113"/>
      <c r="E45" s="113"/>
      <c r="F45" s="113"/>
      <c r="G45" s="113"/>
      <c r="R45" s="14"/>
    </row>
    <row r="46" spans="1:18" ht="18" customHeight="1" thickBot="1">
      <c r="A46" s="2" t="s">
        <v>142</v>
      </c>
      <c r="B46" s="84"/>
      <c r="C46" s="96">
        <f>B45*1</f>
        <v>0</v>
      </c>
      <c r="D46" s="84"/>
      <c r="E46" s="84"/>
      <c r="F46" s="84"/>
      <c r="G46" s="84"/>
      <c r="R46" s="14"/>
    </row>
    <row r="47" spans="1:18" ht="18" customHeight="1" hidden="1" thickTop="1">
      <c r="A47" s="139" t="s">
        <v>24</v>
      </c>
      <c r="B47" s="97"/>
      <c r="C47" s="97"/>
      <c r="D47" s="97"/>
      <c r="E47" s="97"/>
      <c r="F47" s="97"/>
      <c r="G47" s="97"/>
      <c r="H47" s="66" t="s">
        <v>178</v>
      </c>
      <c r="R47" s="14"/>
    </row>
    <row r="48" spans="1:18" ht="18" customHeight="1" hidden="1">
      <c r="A48" s="8" t="s">
        <v>97</v>
      </c>
      <c r="B48" s="96"/>
      <c r="C48" s="84"/>
      <c r="D48" s="84"/>
      <c r="E48" s="84"/>
      <c r="F48" s="84"/>
      <c r="G48" s="96">
        <f>B48*1</f>
        <v>0</v>
      </c>
      <c r="H48" s="66" t="s">
        <v>178</v>
      </c>
      <c r="Q48" s="14"/>
      <c r="R48" s="14"/>
    </row>
    <row r="49" spans="1:18" ht="18" customHeight="1" hidden="1" thickBot="1">
      <c r="A49" s="8" t="s">
        <v>42</v>
      </c>
      <c r="B49" s="96"/>
      <c r="C49" s="84"/>
      <c r="D49" s="84"/>
      <c r="E49" s="84"/>
      <c r="F49" s="84"/>
      <c r="G49" s="96">
        <f>B49*1</f>
        <v>0</v>
      </c>
      <c r="H49" s="66" t="s">
        <v>178</v>
      </c>
      <c r="R49" s="14"/>
    </row>
    <row r="50" spans="1:18" ht="18" customHeight="1" hidden="1" thickTop="1">
      <c r="A50" s="140" t="s">
        <v>102</v>
      </c>
      <c r="B50" s="141"/>
      <c r="C50" s="97"/>
      <c r="D50" s="97"/>
      <c r="E50" s="97"/>
      <c r="F50" s="97"/>
      <c r="G50" s="97"/>
      <c r="H50" s="66" t="s">
        <v>178</v>
      </c>
      <c r="R50" s="14"/>
    </row>
    <row r="51" spans="1:18" ht="18" customHeight="1" hidden="1">
      <c r="A51" s="9" t="s">
        <v>25</v>
      </c>
      <c r="B51" s="84"/>
      <c r="C51" s="84"/>
      <c r="D51" s="96">
        <f>B50*0.44</f>
        <v>0</v>
      </c>
      <c r="E51" s="84"/>
      <c r="F51" s="84"/>
      <c r="G51" s="84"/>
      <c r="H51" s="66" t="s">
        <v>178</v>
      </c>
      <c r="R51" s="14"/>
    </row>
    <row r="52" spans="1:18" ht="18" customHeight="1" hidden="1" thickBot="1">
      <c r="A52" s="8" t="s">
        <v>40</v>
      </c>
      <c r="B52" s="84"/>
      <c r="C52" s="96">
        <f>B50*0.56</f>
        <v>0</v>
      </c>
      <c r="D52" s="84"/>
      <c r="E52" s="84"/>
      <c r="F52" s="84"/>
      <c r="G52" s="84"/>
      <c r="H52" s="66" t="s">
        <v>178</v>
      </c>
      <c r="R52" s="14"/>
    </row>
    <row r="53" spans="1:18" ht="18" customHeight="1" hidden="1" thickTop="1">
      <c r="A53" s="83" t="s">
        <v>10</v>
      </c>
      <c r="B53" s="141"/>
      <c r="C53" s="97"/>
      <c r="D53" s="97"/>
      <c r="E53" s="97"/>
      <c r="F53" s="97"/>
      <c r="G53" s="97"/>
      <c r="R53" s="14"/>
    </row>
    <row r="54" spans="1:18" ht="18" customHeight="1" hidden="1" thickBot="1">
      <c r="A54" s="2" t="s">
        <v>11</v>
      </c>
      <c r="B54" s="84"/>
      <c r="C54" s="84"/>
      <c r="D54" s="84"/>
      <c r="E54" s="84"/>
      <c r="F54" s="91"/>
      <c r="G54" s="91">
        <f>B53*1</f>
        <v>0</v>
      </c>
      <c r="R54" s="14"/>
    </row>
    <row r="55" spans="1:18" ht="18" customHeight="1" hidden="1" thickTop="1">
      <c r="A55" s="13" t="s">
        <v>12</v>
      </c>
      <c r="B55" s="96"/>
      <c r="C55" s="84"/>
      <c r="D55" s="84"/>
      <c r="E55" s="84"/>
      <c r="F55" s="84"/>
      <c r="G55" s="84"/>
      <c r="H55" s="66" t="s">
        <v>178</v>
      </c>
      <c r="R55" s="14"/>
    </row>
    <row r="56" spans="1:18" ht="18" customHeight="1" hidden="1" thickBot="1">
      <c r="A56" s="4" t="s">
        <v>13</v>
      </c>
      <c r="B56" s="84"/>
      <c r="C56" s="84"/>
      <c r="D56" s="84"/>
      <c r="E56" s="84"/>
      <c r="F56" s="96">
        <f>B55*1</f>
        <v>0</v>
      </c>
      <c r="G56" s="96"/>
      <c r="H56" s="66" t="s">
        <v>178</v>
      </c>
      <c r="R56" s="14"/>
    </row>
    <row r="57" spans="1:18" ht="18" customHeight="1" hidden="1" thickTop="1">
      <c r="A57" s="13" t="s">
        <v>14</v>
      </c>
      <c r="B57" s="96"/>
      <c r="C57" s="84"/>
      <c r="D57" s="84"/>
      <c r="E57" s="84"/>
      <c r="F57" s="84"/>
      <c r="G57" s="84"/>
      <c r="H57" s="66" t="s">
        <v>178</v>
      </c>
      <c r="R57" s="14"/>
    </row>
    <row r="58" spans="1:18" ht="18" customHeight="1" hidden="1" thickBot="1">
      <c r="A58" s="2" t="s">
        <v>15</v>
      </c>
      <c r="B58" s="84"/>
      <c r="C58" s="84"/>
      <c r="D58" s="84"/>
      <c r="E58" s="84"/>
      <c r="F58" s="96">
        <f>B57*1</f>
        <v>0</v>
      </c>
      <c r="G58" s="111"/>
      <c r="H58" s="66" t="s">
        <v>178</v>
      </c>
      <c r="R58" s="14"/>
    </row>
    <row r="59" spans="1:18" ht="18" customHeight="1" thickTop="1">
      <c r="A59" s="115" t="s">
        <v>16</v>
      </c>
      <c r="B59" s="117"/>
      <c r="C59" s="116"/>
      <c r="D59" s="113"/>
      <c r="E59" s="113"/>
      <c r="F59" s="112"/>
      <c r="G59" s="113"/>
      <c r="Q59" s="14"/>
      <c r="R59" s="14"/>
    </row>
    <row r="60" spans="1:18" ht="18" customHeight="1" thickBot="1">
      <c r="A60" s="2" t="s">
        <v>17</v>
      </c>
      <c r="B60" s="84"/>
      <c r="C60" s="84"/>
      <c r="D60" s="84"/>
      <c r="E60" s="84"/>
      <c r="F60" s="90">
        <v>0</v>
      </c>
      <c r="G60" s="111"/>
      <c r="R60" s="14"/>
    </row>
    <row r="61" spans="1:18" ht="18" customHeight="1" hidden="1" thickTop="1">
      <c r="A61" s="3" t="s">
        <v>18</v>
      </c>
      <c r="B61" s="96"/>
      <c r="C61" s="84"/>
      <c r="D61" s="84"/>
      <c r="E61" s="84"/>
      <c r="F61" s="84"/>
      <c r="G61" s="84"/>
      <c r="H61" s="66" t="s">
        <v>178</v>
      </c>
      <c r="R61" s="14"/>
    </row>
    <row r="62" spans="1:18" ht="18" customHeight="1" hidden="1" thickBot="1">
      <c r="A62" s="2" t="s">
        <v>17</v>
      </c>
      <c r="B62" s="84"/>
      <c r="C62" s="84"/>
      <c r="D62" s="84"/>
      <c r="E62" s="84"/>
      <c r="F62" s="78">
        <f>B61*1</f>
        <v>0</v>
      </c>
      <c r="G62" s="84"/>
      <c r="H62" s="66" t="s">
        <v>178</v>
      </c>
      <c r="R62" s="14"/>
    </row>
    <row r="63" spans="1:18" ht="18" customHeight="1" hidden="1" thickTop="1">
      <c r="A63" s="3" t="s">
        <v>19</v>
      </c>
      <c r="B63" s="111"/>
      <c r="C63" s="84"/>
      <c r="D63" s="84"/>
      <c r="E63" s="84"/>
      <c r="F63" s="84"/>
      <c r="G63" s="84"/>
      <c r="H63" s="66" t="s">
        <v>178</v>
      </c>
      <c r="R63" s="14"/>
    </row>
    <row r="64" spans="1:18" ht="18" customHeight="1" hidden="1" thickBot="1">
      <c r="A64" s="2" t="s">
        <v>20</v>
      </c>
      <c r="B64" s="84"/>
      <c r="C64" s="84"/>
      <c r="D64" s="84"/>
      <c r="E64" s="84"/>
      <c r="F64" s="96">
        <f>B63*1</f>
        <v>0</v>
      </c>
      <c r="G64" s="84"/>
      <c r="H64" s="66" t="s">
        <v>178</v>
      </c>
      <c r="R64" s="14"/>
    </row>
    <row r="65" spans="1:18" ht="18" customHeight="1" thickTop="1">
      <c r="A65" s="3" t="s">
        <v>21</v>
      </c>
      <c r="B65" s="96"/>
      <c r="C65" s="84"/>
      <c r="D65" s="84"/>
      <c r="E65" s="84"/>
      <c r="F65" s="84"/>
      <c r="G65" s="84"/>
      <c r="Q65" s="14"/>
      <c r="R65" s="14"/>
    </row>
    <row r="66" spans="1:18" ht="18" customHeight="1" thickBot="1">
      <c r="A66" s="2" t="s">
        <v>22</v>
      </c>
      <c r="B66" s="84"/>
      <c r="C66" s="84"/>
      <c r="D66" s="84"/>
      <c r="E66" s="84"/>
      <c r="F66" s="78">
        <f>B65*1</f>
        <v>0</v>
      </c>
      <c r="G66" s="84"/>
      <c r="R66" s="14"/>
    </row>
    <row r="67" spans="1:18" ht="18" customHeight="1" thickTop="1">
      <c r="A67" s="3" t="s">
        <v>108</v>
      </c>
      <c r="B67" s="100"/>
      <c r="C67" s="84"/>
      <c r="D67" s="84"/>
      <c r="E67" s="84"/>
      <c r="F67" s="84"/>
      <c r="G67" s="84"/>
      <c r="R67" s="14"/>
    </row>
    <row r="68" spans="1:18" ht="18" customHeight="1">
      <c r="A68" s="4" t="s">
        <v>23</v>
      </c>
      <c r="B68" s="84"/>
      <c r="C68" s="84"/>
      <c r="D68" s="84"/>
      <c r="E68" s="84"/>
      <c r="F68" s="90">
        <f>B67*1</f>
        <v>0</v>
      </c>
      <c r="G68" s="95"/>
      <c r="R68" s="14"/>
    </row>
    <row r="69" spans="1:18" ht="18" customHeight="1" hidden="1" thickTop="1">
      <c r="A69" s="38" t="s">
        <v>38</v>
      </c>
      <c r="B69" s="96"/>
      <c r="C69" s="84"/>
      <c r="D69" s="84"/>
      <c r="E69" s="84"/>
      <c r="F69" s="84"/>
      <c r="G69" s="84"/>
      <c r="H69" s="66" t="s">
        <v>178</v>
      </c>
      <c r="Q69" s="14"/>
      <c r="R69" s="14"/>
    </row>
    <row r="70" spans="1:18" ht="18" customHeight="1" hidden="1" thickBot="1">
      <c r="A70" s="39" t="s">
        <v>39</v>
      </c>
      <c r="B70" s="84"/>
      <c r="C70" s="84"/>
      <c r="D70" s="84"/>
      <c r="E70" s="84"/>
      <c r="F70" s="96">
        <f>B69*1</f>
        <v>0</v>
      </c>
      <c r="G70" s="84"/>
      <c r="H70" s="66" t="s">
        <v>178</v>
      </c>
      <c r="R70" s="14"/>
    </row>
    <row r="71" spans="1:18" ht="18" customHeight="1" hidden="1" thickTop="1">
      <c r="A71" s="38" t="s">
        <v>86</v>
      </c>
      <c r="B71" s="96"/>
      <c r="C71" s="84"/>
      <c r="D71" s="84"/>
      <c r="E71" s="84"/>
      <c r="F71" s="84"/>
      <c r="G71" s="84"/>
      <c r="H71" s="66" t="s">
        <v>178</v>
      </c>
      <c r="R71" s="14"/>
    </row>
    <row r="72" spans="1:18" ht="18" customHeight="1" hidden="1">
      <c r="A72" s="40" t="s">
        <v>41</v>
      </c>
      <c r="B72" s="84"/>
      <c r="C72" s="84"/>
      <c r="D72" s="84"/>
      <c r="E72" s="84"/>
      <c r="F72" s="96">
        <f>B71*1</f>
        <v>0</v>
      </c>
      <c r="G72" s="84"/>
      <c r="H72" s="66" t="s">
        <v>178</v>
      </c>
      <c r="R72" s="14"/>
    </row>
    <row r="73" spans="1:18" ht="18" customHeight="1">
      <c r="A73" s="10"/>
      <c r="Q73" s="14"/>
      <c r="R73" s="14"/>
    </row>
    <row r="74" spans="1:18" ht="18" customHeight="1">
      <c r="A74" s="7" t="s">
        <v>8</v>
      </c>
      <c r="R74" s="14"/>
    </row>
    <row r="75" ht="18" customHeight="1" thickBot="1">
      <c r="R75" s="14"/>
    </row>
    <row r="76" spans="9:18" ht="18" customHeight="1" thickTop="1">
      <c r="I76" s="153" t="s">
        <v>80</v>
      </c>
      <c r="J76" s="166" t="s">
        <v>124</v>
      </c>
      <c r="K76" s="166"/>
      <c r="L76" s="166"/>
      <c r="M76" s="166"/>
      <c r="N76" s="166"/>
      <c r="O76" s="166"/>
      <c r="P76" s="166"/>
      <c r="Q76" s="167"/>
      <c r="R76" s="16"/>
    </row>
    <row r="77" spans="9:17" ht="18" customHeight="1">
      <c r="I77" s="154"/>
      <c r="J77" s="162" t="s">
        <v>75</v>
      </c>
      <c r="K77" s="162"/>
      <c r="L77" s="162"/>
      <c r="M77" s="162"/>
      <c r="N77" s="19" t="s">
        <v>76</v>
      </c>
      <c r="O77" s="19" t="s">
        <v>77</v>
      </c>
      <c r="P77" s="143" t="s">
        <v>78</v>
      </c>
      <c r="Q77" s="144"/>
    </row>
    <row r="78" spans="9:17" ht="18" customHeight="1">
      <c r="I78" s="17" t="s">
        <v>46</v>
      </c>
      <c r="J78" s="161" t="s">
        <v>62</v>
      </c>
      <c r="K78" s="161"/>
      <c r="L78" s="161"/>
      <c r="M78" s="161"/>
      <c r="N78" s="23">
        <v>1</v>
      </c>
      <c r="O78" s="24" t="s">
        <v>68</v>
      </c>
      <c r="P78" s="145">
        <f>F68</f>
        <v>0</v>
      </c>
      <c r="Q78" s="146"/>
    </row>
    <row r="79" spans="9:17" ht="18" customHeight="1">
      <c r="I79" s="17" t="s">
        <v>47</v>
      </c>
      <c r="J79" s="161" t="s">
        <v>63</v>
      </c>
      <c r="K79" s="161"/>
      <c r="L79" s="161"/>
      <c r="M79" s="161"/>
      <c r="N79" s="23">
        <v>1</v>
      </c>
      <c r="O79" s="24" t="s">
        <v>69</v>
      </c>
      <c r="P79" s="151" t="s">
        <v>79</v>
      </c>
      <c r="Q79" s="152"/>
    </row>
    <row r="80" spans="9:17" ht="18" customHeight="1">
      <c r="I80" s="18" t="s">
        <v>48</v>
      </c>
      <c r="J80" s="161" t="s">
        <v>64</v>
      </c>
      <c r="K80" s="161"/>
      <c r="L80" s="161"/>
      <c r="M80" s="161"/>
      <c r="N80" s="23">
        <v>1</v>
      </c>
      <c r="O80" s="25" t="s">
        <v>70</v>
      </c>
      <c r="P80" s="151" t="s">
        <v>79</v>
      </c>
      <c r="Q80" s="152"/>
    </row>
    <row r="81" spans="9:17" ht="18" customHeight="1">
      <c r="I81" s="18" t="s">
        <v>49</v>
      </c>
      <c r="J81" s="161" t="s">
        <v>65</v>
      </c>
      <c r="K81" s="161"/>
      <c r="L81" s="161"/>
      <c r="M81" s="161"/>
      <c r="N81" s="23">
        <v>0.25</v>
      </c>
      <c r="O81" s="25" t="s">
        <v>71</v>
      </c>
      <c r="P81" s="151">
        <f>D37+D38</f>
        <v>0</v>
      </c>
      <c r="Q81" s="152"/>
    </row>
    <row r="82" spans="9:17" ht="29.25" customHeight="1" thickBot="1">
      <c r="I82" s="26" t="s">
        <v>181</v>
      </c>
      <c r="J82" s="174" t="s">
        <v>182</v>
      </c>
      <c r="K82" s="174"/>
      <c r="L82" s="174"/>
      <c r="M82" s="174"/>
      <c r="N82" s="27">
        <v>1</v>
      </c>
      <c r="O82" s="28" t="s">
        <v>180</v>
      </c>
      <c r="P82" s="175">
        <f>F41</f>
        <v>0</v>
      </c>
      <c r="Q82" s="176"/>
    </row>
    <row r="83" spans="9:17" ht="18" customHeight="1" thickTop="1">
      <c r="I83" s="17" t="s">
        <v>50</v>
      </c>
      <c r="J83" s="161" t="s">
        <v>66</v>
      </c>
      <c r="K83" s="161"/>
      <c r="L83" s="161"/>
      <c r="M83" s="161"/>
      <c r="N83" s="23">
        <v>1</v>
      </c>
      <c r="O83" s="25" t="s">
        <v>72</v>
      </c>
      <c r="P83" s="145">
        <f>R14</f>
        <v>0</v>
      </c>
      <c r="Q83" s="146"/>
    </row>
    <row r="84" spans="9:17" ht="18" customHeight="1">
      <c r="I84" s="18" t="s">
        <v>51</v>
      </c>
      <c r="J84" s="161" t="s">
        <v>145</v>
      </c>
      <c r="K84" s="161"/>
      <c r="L84" s="161"/>
      <c r="M84" s="161"/>
      <c r="N84" s="23">
        <v>1</v>
      </c>
      <c r="O84" s="25" t="s">
        <v>146</v>
      </c>
      <c r="P84" s="168">
        <f>F28+F29</f>
        <v>0</v>
      </c>
      <c r="Q84" s="169"/>
    </row>
    <row r="85" spans="9:17" ht="18" customHeight="1">
      <c r="I85" s="18" t="s">
        <v>52</v>
      </c>
      <c r="J85" s="161" t="s">
        <v>147</v>
      </c>
      <c r="K85" s="161"/>
      <c r="L85" s="161"/>
      <c r="M85" s="161"/>
      <c r="N85" s="23">
        <v>1</v>
      </c>
      <c r="O85" s="25" t="s">
        <v>148</v>
      </c>
      <c r="P85" s="170">
        <f>M20+M21+M23+M24+M26+M27</f>
        <v>0</v>
      </c>
      <c r="Q85" s="169"/>
    </row>
    <row r="86" spans="9:17" ht="18" customHeight="1">
      <c r="I86" s="17" t="s">
        <v>53</v>
      </c>
      <c r="J86" s="161" t="s">
        <v>154</v>
      </c>
      <c r="K86" s="161"/>
      <c r="L86" s="161"/>
      <c r="M86" s="161"/>
      <c r="N86" s="23">
        <v>1</v>
      </c>
      <c r="O86" s="25" t="s">
        <v>149</v>
      </c>
      <c r="P86" s="186">
        <f>N20+N21+N23+N24+N26+N27</f>
        <v>0</v>
      </c>
      <c r="Q86" s="187"/>
    </row>
    <row r="87" spans="9:17" ht="18" customHeight="1">
      <c r="I87" s="17" t="s">
        <v>54</v>
      </c>
      <c r="J87" s="161" t="s">
        <v>150</v>
      </c>
      <c r="K87" s="161"/>
      <c r="L87" s="161"/>
      <c r="M87" s="161"/>
      <c r="N87" s="23">
        <v>1</v>
      </c>
      <c r="O87" s="25" t="s">
        <v>103</v>
      </c>
      <c r="P87" s="149">
        <f>F23+F24+F26+F27</f>
        <v>0</v>
      </c>
      <c r="Q87" s="150"/>
    </row>
    <row r="88" spans="8:17" ht="18" customHeight="1" thickBot="1">
      <c r="H88" s="67" t="s">
        <v>161</v>
      </c>
      <c r="I88" s="26" t="s">
        <v>162</v>
      </c>
      <c r="J88" s="173" t="s">
        <v>160</v>
      </c>
      <c r="K88" s="173"/>
      <c r="L88" s="173"/>
      <c r="M88" s="173"/>
      <c r="N88" s="27">
        <v>1</v>
      </c>
      <c r="O88" s="28" t="s">
        <v>163</v>
      </c>
      <c r="P88" s="171">
        <f>R26+R27</f>
        <v>0</v>
      </c>
      <c r="Q88" s="172"/>
    </row>
    <row r="89" spans="9:17" ht="30.75" customHeight="1" thickTop="1">
      <c r="I89" s="18" t="s">
        <v>55</v>
      </c>
      <c r="J89" s="177" t="s">
        <v>183</v>
      </c>
      <c r="K89" s="161"/>
      <c r="L89" s="161"/>
      <c r="M89" s="161"/>
      <c r="N89" s="23">
        <v>1</v>
      </c>
      <c r="O89" s="25" t="s">
        <v>186</v>
      </c>
      <c r="P89" s="170">
        <f>P10</f>
        <v>0</v>
      </c>
      <c r="Q89" s="169"/>
    </row>
    <row r="90" spans="9:17" ht="18" customHeight="1">
      <c r="I90" s="18" t="s">
        <v>56</v>
      </c>
      <c r="J90" s="161" t="s">
        <v>151</v>
      </c>
      <c r="K90" s="161"/>
      <c r="L90" s="161"/>
      <c r="M90" s="161"/>
      <c r="N90" s="23">
        <v>1</v>
      </c>
      <c r="O90" s="25" t="s">
        <v>185</v>
      </c>
      <c r="P90" s="184">
        <f>K4+K5+K6+K7+K8+K9+K10+K12+K13+K14+K15+K17+K20+K21+K23+K24+K26+K28+K29+K30+K32+K33</f>
        <v>0</v>
      </c>
      <c r="Q90" s="185"/>
    </row>
    <row r="91" spans="8:17" ht="18" customHeight="1" thickBot="1">
      <c r="H91" s="67" t="s">
        <v>161</v>
      </c>
      <c r="I91" s="29" t="s">
        <v>164</v>
      </c>
      <c r="J91" s="173" t="s">
        <v>165</v>
      </c>
      <c r="K91" s="173"/>
      <c r="L91" s="173"/>
      <c r="M91" s="173"/>
      <c r="N91" s="27"/>
      <c r="O91" s="28" t="s">
        <v>184</v>
      </c>
      <c r="P91" s="196">
        <f>O4+O5+O6+O7+O8+O9+O10+O12+O13+O14+O15+O17+O20+O21+O23+O24+O26+O27+O28+O29+O30+O32+O33</f>
        <v>0</v>
      </c>
      <c r="Q91" s="197"/>
    </row>
    <row r="92" spans="8:17" ht="18" customHeight="1" thickTop="1">
      <c r="H92" s="67"/>
      <c r="I92" s="68" t="s">
        <v>57</v>
      </c>
      <c r="J92" s="194" t="s">
        <v>152</v>
      </c>
      <c r="K92" s="194"/>
      <c r="L92" s="194"/>
      <c r="M92" s="194"/>
      <c r="N92" s="70">
        <v>0.8884</v>
      </c>
      <c r="O92" s="69" t="s">
        <v>74</v>
      </c>
      <c r="P92" s="147">
        <f>H4+H5+H6+H7+H8+H9+H10+H12+H13+H14+H15+H17+H20+H21+H23+H24+H26+H27+H28+H29+H30+H32+H33</f>
        <v>0</v>
      </c>
      <c r="Q92" s="148"/>
    </row>
    <row r="93" spans="8:17" ht="18" customHeight="1" thickBot="1">
      <c r="H93" s="67" t="s">
        <v>161</v>
      </c>
      <c r="I93" s="29" t="s">
        <v>166</v>
      </c>
      <c r="J93" s="173" t="s">
        <v>167</v>
      </c>
      <c r="K93" s="182"/>
      <c r="L93" s="182"/>
      <c r="M93" s="182"/>
      <c r="N93" s="33">
        <v>0.9083</v>
      </c>
      <c r="O93" s="28" t="s">
        <v>168</v>
      </c>
      <c r="P93" s="180" t="s">
        <v>79</v>
      </c>
      <c r="Q93" s="181"/>
    </row>
    <row r="94" spans="9:17" ht="18" customHeight="1" thickBot="1" thickTop="1">
      <c r="I94" s="29" t="s">
        <v>58</v>
      </c>
      <c r="J94" s="183" t="s">
        <v>67</v>
      </c>
      <c r="K94" s="183"/>
      <c r="L94" s="183"/>
      <c r="M94" s="183"/>
      <c r="N94" s="37"/>
      <c r="O94" s="37"/>
      <c r="P94" s="178">
        <f>P78+P81+P82+P83+P84+P85+P86+P87+P88+P89+P92+P90+P91</f>
        <v>0</v>
      </c>
      <c r="Q94" s="179"/>
    </row>
    <row r="95" spans="9:17" ht="18" customHeight="1" thickTop="1">
      <c r="I95" s="16"/>
      <c r="J95" s="190" t="s">
        <v>158</v>
      </c>
      <c r="K95" s="191"/>
      <c r="L95" s="191"/>
      <c r="M95" s="191"/>
      <c r="N95" s="15"/>
      <c r="O95" s="15"/>
      <c r="P95" s="188"/>
      <c r="Q95" s="189"/>
    </row>
    <row r="96" spans="9:17" ht="18" customHeight="1" thickBot="1">
      <c r="I96" s="29" t="s">
        <v>59</v>
      </c>
      <c r="J96" s="195" t="s">
        <v>153</v>
      </c>
      <c r="K96" s="195"/>
      <c r="L96" s="195"/>
      <c r="M96" s="195"/>
      <c r="N96" s="33">
        <v>0.1116</v>
      </c>
      <c r="O96" s="34" t="s">
        <v>74</v>
      </c>
      <c r="P96" s="171">
        <f>I4+I5+I6+I7+I8+I9+I10+I12+I13+I14+I15+I17+I20+I21+I23+I24+I26+I27+I28+I29+I30+I32+I33</f>
        <v>0</v>
      </c>
      <c r="Q96" s="172"/>
    </row>
    <row r="97" spans="9:17" ht="18" customHeight="1" thickTop="1">
      <c r="I97" s="18" t="s">
        <v>60</v>
      </c>
      <c r="J97" s="192" t="s">
        <v>109</v>
      </c>
      <c r="K97" s="192"/>
      <c r="L97" s="192"/>
      <c r="M97" s="192"/>
      <c r="N97" s="58">
        <v>1</v>
      </c>
      <c r="O97" s="35" t="s">
        <v>73</v>
      </c>
      <c r="P97" s="170">
        <f>J4+J5+J6+J7+J8+J9+J10+J12+J13+J14+J15+J20+J21+J23+J24+J26+J27+J30+J32+J33</f>
        <v>0</v>
      </c>
      <c r="Q97" s="169"/>
    </row>
    <row r="98" spans="9:17" ht="18" customHeight="1" thickBot="1">
      <c r="I98" s="31" t="s">
        <v>61</v>
      </c>
      <c r="J98" s="89" t="s">
        <v>104</v>
      </c>
      <c r="K98" s="114"/>
      <c r="L98" s="56"/>
      <c r="M98" s="56"/>
      <c r="N98" s="36"/>
      <c r="O98" s="37"/>
      <c r="P98" s="208">
        <f>P96+P97</f>
        <v>0</v>
      </c>
      <c r="Q98" s="209"/>
    </row>
    <row r="99" spans="9:14" ht="18" customHeight="1" thickBot="1" thickTop="1">
      <c r="I99" s="30"/>
      <c r="J99" s="21"/>
      <c r="K99" s="21"/>
      <c r="L99" s="21"/>
      <c r="M99" s="21"/>
      <c r="N99" s="20"/>
    </row>
    <row r="100" spans="9:15" ht="18" customHeight="1" thickBot="1" thickTop="1">
      <c r="I100" s="30"/>
      <c r="J100" s="210" t="s">
        <v>157</v>
      </c>
      <c r="K100" s="211"/>
      <c r="L100" s="211"/>
      <c r="M100" s="211"/>
      <c r="N100" s="212"/>
      <c r="O100" s="16"/>
    </row>
    <row r="101" spans="10:17" ht="18" customHeight="1" thickTop="1">
      <c r="J101" s="193" t="s">
        <v>127</v>
      </c>
      <c r="K101" s="192"/>
      <c r="L101" s="192"/>
      <c r="M101" s="192"/>
      <c r="N101" s="42">
        <f>C4+C6+C7+C8+C9+C10+C13+C14+C15+C17+C18+C20+C21+C23+C24+C26+C27+C28+C29+C30+C31+C32+C33+C46</f>
        <v>0</v>
      </c>
      <c r="O101" s="16"/>
      <c r="Q101" s="43"/>
    </row>
    <row r="102" spans="10:15" ht="18" customHeight="1">
      <c r="J102" s="193" t="s">
        <v>128</v>
      </c>
      <c r="K102" s="192"/>
      <c r="L102" s="192"/>
      <c r="M102" s="192"/>
      <c r="N102" s="42">
        <f>Q7</f>
        <v>0</v>
      </c>
      <c r="O102" s="16"/>
    </row>
    <row r="103" spans="10:15" ht="18" customHeight="1">
      <c r="J103" s="193" t="s">
        <v>155</v>
      </c>
      <c r="K103" s="192"/>
      <c r="L103" s="192"/>
      <c r="M103" s="192"/>
      <c r="N103" s="42">
        <f>L4+L5+L6+L7+L8+L9+L10+L12+L13+L14+L15+L17+L18+L20+L21+L23+L24+L26+L27+L28+L29+L30+L31+L32+L33</f>
        <v>0</v>
      </c>
      <c r="O103" s="16"/>
    </row>
    <row r="104" spans="10:15" ht="18" customHeight="1">
      <c r="J104" s="193" t="s">
        <v>129</v>
      </c>
      <c r="K104" s="192"/>
      <c r="L104" s="192"/>
      <c r="M104" s="192"/>
      <c r="N104" s="42">
        <f>C37+C38</f>
        <v>0</v>
      </c>
      <c r="O104" s="16"/>
    </row>
    <row r="105" spans="10:15" ht="18" customHeight="1">
      <c r="J105" s="193" t="s">
        <v>130</v>
      </c>
      <c r="K105" s="192"/>
      <c r="L105" s="192"/>
      <c r="M105" s="192"/>
      <c r="N105" s="57" t="s">
        <v>79</v>
      </c>
      <c r="O105" s="16"/>
    </row>
    <row r="106" spans="10:15" ht="18" customHeight="1">
      <c r="J106" s="193" t="s">
        <v>131</v>
      </c>
      <c r="K106" s="192"/>
      <c r="L106" s="192"/>
      <c r="M106" s="192"/>
      <c r="N106" s="57" t="s">
        <v>79</v>
      </c>
      <c r="O106" s="16"/>
    </row>
    <row r="107" spans="10:15" ht="18" customHeight="1">
      <c r="J107" s="193" t="s">
        <v>132</v>
      </c>
      <c r="K107" s="192"/>
      <c r="L107" s="192"/>
      <c r="M107" s="192"/>
      <c r="N107" s="63">
        <f>C59</f>
        <v>0</v>
      </c>
      <c r="O107" s="16"/>
    </row>
    <row r="108" spans="10:15" ht="18" customHeight="1">
      <c r="J108" s="198" t="s">
        <v>173</v>
      </c>
      <c r="K108" s="192"/>
      <c r="L108" s="192"/>
      <c r="M108" s="192"/>
      <c r="N108" s="42">
        <f>G9</f>
        <v>0</v>
      </c>
      <c r="O108" s="16"/>
    </row>
    <row r="109" spans="10:15" ht="18" customHeight="1">
      <c r="J109" s="201"/>
      <c r="K109" s="202"/>
      <c r="L109" s="202"/>
      <c r="M109" s="202"/>
      <c r="N109" s="32"/>
      <c r="O109" s="16"/>
    </row>
    <row r="110" spans="10:15" ht="18" customHeight="1" thickBot="1">
      <c r="J110" s="203" t="s">
        <v>120</v>
      </c>
      <c r="K110" s="204"/>
      <c r="L110" s="204"/>
      <c r="M110" s="204"/>
      <c r="N110" s="60">
        <f>N101+N102+N103+N104+N107+N108</f>
        <v>0</v>
      </c>
      <c r="O110" s="16"/>
    </row>
    <row r="111" spans="10:14" ht="18" customHeight="1" thickBot="1" thickTop="1">
      <c r="J111" s="21"/>
      <c r="K111" s="21"/>
      <c r="L111" s="21"/>
      <c r="M111" s="21"/>
      <c r="N111" s="20"/>
    </row>
    <row r="112" spans="10:17" ht="18" customHeight="1" thickBot="1" thickTop="1">
      <c r="J112" s="210" t="s">
        <v>122</v>
      </c>
      <c r="K112" s="211"/>
      <c r="L112" s="211"/>
      <c r="M112" s="211"/>
      <c r="N112" s="212"/>
      <c r="O112" s="16"/>
      <c r="Q112" s="20"/>
    </row>
    <row r="113" spans="10:15" ht="18" customHeight="1" thickTop="1">
      <c r="J113" s="193" t="s">
        <v>92</v>
      </c>
      <c r="K113" s="192"/>
      <c r="L113" s="192"/>
      <c r="M113" s="192"/>
      <c r="N113" s="57" t="s">
        <v>79</v>
      </c>
      <c r="O113" s="16"/>
    </row>
    <row r="114" spans="10:15" ht="18" customHeight="1">
      <c r="J114" s="193" t="s">
        <v>98</v>
      </c>
      <c r="K114" s="192"/>
      <c r="L114" s="192"/>
      <c r="M114" s="192"/>
      <c r="N114" s="57" t="s">
        <v>79</v>
      </c>
      <c r="O114" s="16"/>
    </row>
    <row r="115" spans="10:15" ht="18" customHeight="1">
      <c r="J115" s="193" t="s">
        <v>88</v>
      </c>
      <c r="K115" s="192"/>
      <c r="L115" s="192"/>
      <c r="M115" s="192"/>
      <c r="N115" s="42">
        <f>G5</f>
        <v>0</v>
      </c>
      <c r="O115" s="16"/>
    </row>
    <row r="116" spans="10:15" ht="18" customHeight="1">
      <c r="J116" s="193" t="s">
        <v>85</v>
      </c>
      <c r="K116" s="192"/>
      <c r="L116" s="192"/>
      <c r="M116" s="192"/>
      <c r="N116" s="42">
        <f>E12+E13+E14+E15</f>
        <v>0</v>
      </c>
      <c r="O116" s="16"/>
    </row>
    <row r="117" spans="10:15" ht="18" customHeight="1">
      <c r="J117" s="205" t="s">
        <v>89</v>
      </c>
      <c r="K117" s="206"/>
      <c r="L117" s="206"/>
      <c r="M117" s="206"/>
      <c r="N117" s="42">
        <f>G6</f>
        <v>0</v>
      </c>
      <c r="O117" s="16"/>
    </row>
    <row r="118" spans="10:15" ht="18" customHeight="1">
      <c r="J118" s="193" t="s">
        <v>99</v>
      </c>
      <c r="K118" s="192"/>
      <c r="L118" s="192"/>
      <c r="M118" s="192"/>
      <c r="N118" s="42">
        <f>G37+G38</f>
        <v>0</v>
      </c>
      <c r="O118" s="16"/>
    </row>
    <row r="119" spans="10:15" ht="18" customHeight="1">
      <c r="J119" s="193" t="s">
        <v>90</v>
      </c>
      <c r="K119" s="192"/>
      <c r="L119" s="192"/>
      <c r="M119" s="192"/>
      <c r="N119" s="42">
        <f>F30</f>
        <v>0</v>
      </c>
      <c r="O119" s="16"/>
    </row>
    <row r="120" spans="10:15" ht="18" customHeight="1">
      <c r="J120" s="199" t="s">
        <v>126</v>
      </c>
      <c r="K120" s="200"/>
      <c r="L120" s="200"/>
      <c r="M120" s="200"/>
      <c r="N120" s="42">
        <f>G8</f>
        <v>0</v>
      </c>
      <c r="O120" s="16"/>
    </row>
    <row r="121" spans="9:17" ht="18" customHeight="1">
      <c r="I121" s="14"/>
      <c r="J121" s="199" t="s">
        <v>133</v>
      </c>
      <c r="K121" s="200"/>
      <c r="L121" s="200"/>
      <c r="M121" s="200"/>
      <c r="N121" s="41">
        <f>F37+F38</f>
        <v>0</v>
      </c>
      <c r="O121" s="16"/>
      <c r="Q121" s="22"/>
    </row>
    <row r="122" spans="9:17" ht="18" customHeight="1">
      <c r="I122" s="14"/>
      <c r="J122" s="199"/>
      <c r="K122" s="200"/>
      <c r="L122" s="200"/>
      <c r="M122" s="200"/>
      <c r="N122" s="41"/>
      <c r="O122" s="16"/>
      <c r="Q122" s="22"/>
    </row>
    <row r="123" spans="9:15" ht="18" customHeight="1" thickBot="1">
      <c r="I123" s="14"/>
      <c r="J123" s="54" t="s">
        <v>105</v>
      </c>
      <c r="K123" s="55"/>
      <c r="L123" s="55"/>
      <c r="M123" s="55"/>
      <c r="N123" s="60">
        <f>N115+N116+N117+N118+N119+N120+N121</f>
        <v>0</v>
      </c>
      <c r="O123" s="16"/>
    </row>
    <row r="124" spans="9:14" ht="18" customHeight="1" thickBot="1" thickTop="1">
      <c r="I124" s="14"/>
      <c r="J124" s="1"/>
      <c r="K124" s="1"/>
      <c r="L124" s="1"/>
      <c r="M124" s="1"/>
      <c r="N124" s="20"/>
    </row>
    <row r="125" spans="10:15" ht="18" customHeight="1" thickBot="1" thickTop="1">
      <c r="J125" s="210" t="s">
        <v>94</v>
      </c>
      <c r="K125" s="211"/>
      <c r="L125" s="211"/>
      <c r="M125" s="211"/>
      <c r="N125" s="212"/>
      <c r="O125" s="16"/>
    </row>
    <row r="126" spans="10:15" ht="18" customHeight="1" thickTop="1">
      <c r="J126" s="193" t="s">
        <v>91</v>
      </c>
      <c r="K126" s="192"/>
      <c r="L126" s="192"/>
      <c r="M126" s="192"/>
      <c r="N126" s="57" t="s">
        <v>79</v>
      </c>
      <c r="O126" s="16"/>
    </row>
    <row r="127" spans="10:17" ht="18" customHeight="1">
      <c r="J127" s="193" t="s">
        <v>100</v>
      </c>
      <c r="K127" s="192"/>
      <c r="L127" s="192"/>
      <c r="M127" s="192"/>
      <c r="N127" s="57" t="s">
        <v>79</v>
      </c>
      <c r="O127" s="16"/>
      <c r="Q127" s="22"/>
    </row>
    <row r="128" spans="10:15" ht="18" customHeight="1">
      <c r="J128" s="193" t="s">
        <v>18</v>
      </c>
      <c r="K128" s="192"/>
      <c r="L128" s="192"/>
      <c r="M128" s="192"/>
      <c r="N128" s="57" t="s">
        <v>79</v>
      </c>
      <c r="O128" s="16"/>
    </row>
    <row r="129" spans="10:15" ht="18" customHeight="1">
      <c r="J129" s="193" t="s">
        <v>93</v>
      </c>
      <c r="K129" s="192"/>
      <c r="L129" s="192"/>
      <c r="M129" s="192"/>
      <c r="N129" s="57" t="s">
        <v>79</v>
      </c>
      <c r="O129" s="16"/>
    </row>
    <row r="130" spans="10:15" ht="18" customHeight="1">
      <c r="J130" s="193" t="s">
        <v>156</v>
      </c>
      <c r="K130" s="192"/>
      <c r="L130" s="192"/>
      <c r="M130" s="192"/>
      <c r="N130" s="64">
        <f>F60</f>
        <v>0</v>
      </c>
      <c r="O130" s="16"/>
    </row>
    <row r="131" spans="10:15" ht="18" customHeight="1" thickBot="1">
      <c r="J131" s="207" t="s">
        <v>106</v>
      </c>
      <c r="K131" s="182"/>
      <c r="L131" s="182"/>
      <c r="M131" s="182"/>
      <c r="N131" s="65">
        <f>N130</f>
        <v>0</v>
      </c>
      <c r="O131" s="16"/>
    </row>
    <row r="132" spans="10:17" ht="18" customHeight="1" thickBot="1" thickTop="1">
      <c r="J132" s="21"/>
      <c r="K132" s="21"/>
      <c r="L132" s="21"/>
      <c r="M132" s="21"/>
      <c r="N132" s="22"/>
      <c r="Q132" s="22"/>
    </row>
    <row r="133" spans="10:15" ht="18" customHeight="1" thickBot="1" thickTop="1">
      <c r="J133" s="210" t="s">
        <v>87</v>
      </c>
      <c r="K133" s="211"/>
      <c r="L133" s="211"/>
      <c r="M133" s="211"/>
      <c r="N133" s="212"/>
      <c r="O133" s="16"/>
    </row>
    <row r="134" spans="10:15" ht="18" customHeight="1" thickTop="1">
      <c r="J134" s="193" t="s">
        <v>95</v>
      </c>
      <c r="K134" s="192"/>
      <c r="L134" s="192"/>
      <c r="M134" s="192"/>
      <c r="N134" s="62" t="s">
        <v>79</v>
      </c>
      <c r="O134" s="16"/>
    </row>
    <row r="135" spans="10:15" ht="18" customHeight="1">
      <c r="J135" s="193" t="s">
        <v>101</v>
      </c>
      <c r="K135" s="192"/>
      <c r="L135" s="192"/>
      <c r="M135" s="192"/>
      <c r="N135" s="62" t="s">
        <v>79</v>
      </c>
      <c r="O135" s="16"/>
    </row>
    <row r="136" spans="10:15" ht="18" customHeight="1" thickBot="1">
      <c r="J136" s="207"/>
      <c r="K136" s="182"/>
      <c r="L136" s="182"/>
      <c r="M136" s="182"/>
      <c r="N136" s="61"/>
      <c r="O136" s="16"/>
    </row>
    <row r="137" spans="10:14" ht="18" customHeight="1" thickTop="1">
      <c r="J137" s="21"/>
      <c r="K137" s="21"/>
      <c r="L137" s="21"/>
      <c r="M137" s="21"/>
      <c r="N137" s="22"/>
    </row>
  </sheetData>
  <sheetProtection/>
  <mergeCells count="81">
    <mergeCell ref="J119:M119"/>
    <mergeCell ref="J120:M120"/>
    <mergeCell ref="J125:N125"/>
    <mergeCell ref="J133:N133"/>
    <mergeCell ref="J130:M130"/>
    <mergeCell ref="J131:M131"/>
    <mergeCell ref="J129:M129"/>
    <mergeCell ref="J127:M127"/>
    <mergeCell ref="J135:M135"/>
    <mergeCell ref="J136:M136"/>
    <mergeCell ref="J134:M134"/>
    <mergeCell ref="P97:Q97"/>
    <mergeCell ref="P98:Q98"/>
    <mergeCell ref="J101:M101"/>
    <mergeCell ref="J104:M104"/>
    <mergeCell ref="J122:M122"/>
    <mergeCell ref="J128:M128"/>
    <mergeCell ref="J100:N100"/>
    <mergeCell ref="J121:M121"/>
    <mergeCell ref="J103:M103"/>
    <mergeCell ref="J114:M114"/>
    <mergeCell ref="J115:M115"/>
    <mergeCell ref="J116:M116"/>
    <mergeCell ref="J126:M126"/>
    <mergeCell ref="J109:M109"/>
    <mergeCell ref="J110:M110"/>
    <mergeCell ref="J113:M113"/>
    <mergeCell ref="J117:M117"/>
    <mergeCell ref="J118:M118"/>
    <mergeCell ref="J102:M102"/>
    <mergeCell ref="J92:M92"/>
    <mergeCell ref="J96:M96"/>
    <mergeCell ref="P91:Q91"/>
    <mergeCell ref="J105:M105"/>
    <mergeCell ref="J106:M106"/>
    <mergeCell ref="J107:M107"/>
    <mergeCell ref="J108:M108"/>
    <mergeCell ref="J112:N112"/>
    <mergeCell ref="P90:Q90"/>
    <mergeCell ref="P86:Q86"/>
    <mergeCell ref="P95:Q95"/>
    <mergeCell ref="J95:M95"/>
    <mergeCell ref="J97:M97"/>
    <mergeCell ref="P83:Q83"/>
    <mergeCell ref="P96:Q96"/>
    <mergeCell ref="J83:M83"/>
    <mergeCell ref="J81:M81"/>
    <mergeCell ref="J79:M79"/>
    <mergeCell ref="J91:M91"/>
    <mergeCell ref="J89:M89"/>
    <mergeCell ref="P94:Q94"/>
    <mergeCell ref="P93:Q93"/>
    <mergeCell ref="J93:M93"/>
    <mergeCell ref="J94:M94"/>
    <mergeCell ref="J90:M90"/>
    <mergeCell ref="J87:M87"/>
    <mergeCell ref="P85:Q85"/>
    <mergeCell ref="P79:Q79"/>
    <mergeCell ref="P80:Q80"/>
    <mergeCell ref="J84:M84"/>
    <mergeCell ref="J85:M85"/>
    <mergeCell ref="J86:M86"/>
    <mergeCell ref="J80:M80"/>
    <mergeCell ref="J82:M82"/>
    <mergeCell ref="P82:Q82"/>
    <mergeCell ref="B1:G1"/>
    <mergeCell ref="H1:I1"/>
    <mergeCell ref="J78:M78"/>
    <mergeCell ref="J77:M77"/>
    <mergeCell ref="J1:R1"/>
    <mergeCell ref="J76:Q76"/>
    <mergeCell ref="P77:Q77"/>
    <mergeCell ref="P78:Q78"/>
    <mergeCell ref="P92:Q92"/>
    <mergeCell ref="P87:Q87"/>
    <mergeCell ref="P81:Q81"/>
    <mergeCell ref="I76:I77"/>
    <mergeCell ref="P84:Q84"/>
    <mergeCell ref="P89:Q89"/>
    <mergeCell ref="P88:Q88"/>
    <mergeCell ref="J88:M88"/>
  </mergeCells>
  <printOptions gridLines="1" horizontalCentered="1"/>
  <pageMargins left="0.25" right="0.25" top="0.75" bottom="0.25" header="0.25" footer="0.5"/>
  <pageSetup fitToHeight="0" fitToWidth="1" horizontalDpi="600" verticalDpi="600" orientation="portrait" scale="85" r:id="rId3"/>
  <headerFooter alignWithMargins="0">
    <oddHeader>&amp;C&amp;"Arial,Bold"&amp;12 MUNICIPAL COURT REMITTANCE FORM
TO COUNTY TREASURER __________________________ COUNTY FOR MONTH OF ______________&amp;R&amp;"Arial,Bold"&amp;12ATTACHMENT 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2010-06-28T13:32:05Z</cp:lastPrinted>
  <dcterms:created xsi:type="dcterms:W3CDTF">2000-09-20T16:54:44Z</dcterms:created>
  <dcterms:modified xsi:type="dcterms:W3CDTF">2020-11-17T14:31:59Z</dcterms:modified>
  <cp:category/>
  <cp:version/>
  <cp:contentType/>
  <cp:contentStatus/>
</cp:coreProperties>
</file>